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0" windowHeight="10695"/>
  </bookViews>
  <sheets>
    <sheet name="Rekapitulace stavby" sheetId="1" r:id="rId1"/>
    <sheet name="170104 - Přestavba sociál..." sheetId="2" r:id="rId2"/>
    <sheet name="Pokyny pro vyplnění" sheetId="3" r:id="rId3"/>
  </sheets>
  <definedNames>
    <definedName name="_xlnm._FilterDatabase" localSheetId="1" hidden="1">'170104 - Přestavba sociál...'!$C$97:$K$483</definedName>
    <definedName name="_xlnm.Print_Titles" localSheetId="1">'170104 - Přestavba sociál...'!$97:$97</definedName>
    <definedName name="_xlnm.Print_Titles" localSheetId="0">'Rekapitulace stavby'!$49:$49</definedName>
    <definedName name="_xlnm.Print_Area" localSheetId="1">'170104 - Přestavba sociál...'!$C$4:$J$34,'170104 - Přestavba sociál...'!$C$40:$J$81,'170104 - Přestavba sociál...'!$C$87:$K$483</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52511"/>
</workbook>
</file>

<file path=xl/calcChain.xml><?xml version="1.0" encoding="utf-8"?>
<calcChain xmlns="http://schemas.openxmlformats.org/spreadsheetml/2006/main">
  <c r="AY52" i="1" l="1"/>
  <c r="AX52" i="1"/>
  <c r="BI481" i="2"/>
  <c r="BH481" i="2"/>
  <c r="BG481" i="2"/>
  <c r="BE481" i="2"/>
  <c r="T481" i="2"/>
  <c r="R481" i="2"/>
  <c r="P481" i="2"/>
  <c r="BK481" i="2"/>
  <c r="J481" i="2"/>
  <c r="BF481" i="2" s="1"/>
  <c r="BI477" i="2"/>
  <c r="BH477" i="2"/>
  <c r="BG477" i="2"/>
  <c r="BE477" i="2"/>
  <c r="T477" i="2"/>
  <c r="T476" i="2" s="1"/>
  <c r="T475" i="2" s="1"/>
  <c r="R477" i="2"/>
  <c r="R476" i="2" s="1"/>
  <c r="R475" i="2" s="1"/>
  <c r="P477" i="2"/>
  <c r="P476" i="2" s="1"/>
  <c r="P475" i="2" s="1"/>
  <c r="BK477" i="2"/>
  <c r="BK476" i="2" s="1"/>
  <c r="J477" i="2"/>
  <c r="BF477" i="2" s="1"/>
  <c r="BI472" i="2"/>
  <c r="BH472" i="2"/>
  <c r="BG472" i="2"/>
  <c r="BE472" i="2"/>
  <c r="T472" i="2"/>
  <c r="R472" i="2"/>
  <c r="P472" i="2"/>
  <c r="BK472" i="2"/>
  <c r="J472" i="2"/>
  <c r="BF472" i="2" s="1"/>
  <c r="BI469" i="2"/>
  <c r="BH469" i="2"/>
  <c r="BG469" i="2"/>
  <c r="BE469" i="2"/>
  <c r="T469" i="2"/>
  <c r="T468" i="2" s="1"/>
  <c r="R469" i="2"/>
  <c r="R468" i="2" s="1"/>
  <c r="P469" i="2"/>
  <c r="P468" i="2" s="1"/>
  <c r="BK469" i="2"/>
  <c r="BK468" i="2" s="1"/>
  <c r="J468" i="2" s="1"/>
  <c r="J469" i="2"/>
  <c r="BF469" i="2" s="1"/>
  <c r="J78" i="2"/>
  <c r="BI466" i="2"/>
  <c r="BH466" i="2"/>
  <c r="BG466" i="2"/>
  <c r="BE466" i="2"/>
  <c r="T466" i="2"/>
  <c r="T465" i="2" s="1"/>
  <c r="R466" i="2"/>
  <c r="R465" i="2" s="1"/>
  <c r="P466" i="2"/>
  <c r="P465" i="2" s="1"/>
  <c r="BK466" i="2"/>
  <c r="BK465" i="2" s="1"/>
  <c r="J465" i="2" s="1"/>
  <c r="J466" i="2"/>
  <c r="BF466" i="2" s="1"/>
  <c r="J77" i="2"/>
  <c r="BI463" i="2"/>
  <c r="BH463" i="2"/>
  <c r="BG463" i="2"/>
  <c r="BE463" i="2"/>
  <c r="T463" i="2"/>
  <c r="R463" i="2"/>
  <c r="P463" i="2"/>
  <c r="BK463" i="2"/>
  <c r="J463" i="2"/>
  <c r="BF463" i="2" s="1"/>
  <c r="BI461" i="2"/>
  <c r="BH461" i="2"/>
  <c r="BG461" i="2"/>
  <c r="BE461" i="2"/>
  <c r="T461" i="2"/>
  <c r="R461" i="2"/>
  <c r="P461" i="2"/>
  <c r="BK461" i="2"/>
  <c r="J461" i="2"/>
  <c r="BF461" i="2" s="1"/>
  <c r="BI459" i="2"/>
  <c r="BH459" i="2"/>
  <c r="BG459" i="2"/>
  <c r="BE459" i="2"/>
  <c r="T459" i="2"/>
  <c r="R459" i="2"/>
  <c r="P459" i="2"/>
  <c r="BK459" i="2"/>
  <c r="J459" i="2"/>
  <c r="BF459" i="2" s="1"/>
  <c r="BI456" i="2"/>
  <c r="BH456" i="2"/>
  <c r="BG456" i="2"/>
  <c r="BE456" i="2"/>
  <c r="T456" i="2"/>
  <c r="R456" i="2"/>
  <c r="P456" i="2"/>
  <c r="BK456" i="2"/>
  <c r="J456" i="2"/>
  <c r="BF456" i="2" s="1"/>
  <c r="BI453" i="2"/>
  <c r="BH453" i="2"/>
  <c r="BG453" i="2"/>
  <c r="BE453" i="2"/>
  <c r="T453" i="2"/>
  <c r="R453" i="2"/>
  <c r="P453" i="2"/>
  <c r="BK453" i="2"/>
  <c r="J453" i="2"/>
  <c r="BF453" i="2" s="1"/>
  <c r="BI450" i="2"/>
  <c r="BH450" i="2"/>
  <c r="BG450" i="2"/>
  <c r="BE450" i="2"/>
  <c r="T450" i="2"/>
  <c r="R450" i="2"/>
  <c r="P450" i="2"/>
  <c r="BK450" i="2"/>
  <c r="J450" i="2"/>
  <c r="BF450" i="2" s="1"/>
  <c r="BI447" i="2"/>
  <c r="BH447" i="2"/>
  <c r="BG447" i="2"/>
  <c r="BE447" i="2"/>
  <c r="T447" i="2"/>
  <c r="R447" i="2"/>
  <c r="P447" i="2"/>
  <c r="BK447" i="2"/>
  <c r="J447" i="2"/>
  <c r="BF447" i="2" s="1"/>
  <c r="BI445" i="2"/>
  <c r="BH445" i="2"/>
  <c r="BG445" i="2"/>
  <c r="BE445" i="2"/>
  <c r="T445" i="2"/>
  <c r="R445" i="2"/>
  <c r="P445" i="2"/>
  <c r="BK445" i="2"/>
  <c r="J445" i="2"/>
  <c r="BF445" i="2" s="1"/>
  <c r="BI443" i="2"/>
  <c r="BH443" i="2"/>
  <c r="BG443" i="2"/>
  <c r="BE443" i="2"/>
  <c r="T443" i="2"/>
  <c r="R443" i="2"/>
  <c r="P443" i="2"/>
  <c r="BK443" i="2"/>
  <c r="J443" i="2"/>
  <c r="BF443" i="2" s="1"/>
  <c r="BI441" i="2"/>
  <c r="BH441" i="2"/>
  <c r="BG441" i="2"/>
  <c r="BE441" i="2"/>
  <c r="T441" i="2"/>
  <c r="R441" i="2"/>
  <c r="P441" i="2"/>
  <c r="BK441" i="2"/>
  <c r="J441" i="2"/>
  <c r="BF441" i="2" s="1"/>
  <c r="BI439" i="2"/>
  <c r="BH439" i="2"/>
  <c r="BG439" i="2"/>
  <c r="BE439" i="2"/>
  <c r="T439" i="2"/>
  <c r="T438" i="2" s="1"/>
  <c r="R439" i="2"/>
  <c r="R438" i="2" s="1"/>
  <c r="P439" i="2"/>
  <c r="P438" i="2" s="1"/>
  <c r="BK439" i="2"/>
  <c r="BK438" i="2" s="1"/>
  <c r="J438" i="2" s="1"/>
  <c r="J439" i="2"/>
  <c r="BF439" i="2" s="1"/>
  <c r="J76" i="2"/>
  <c r="BI436" i="2"/>
  <c r="BH436" i="2"/>
  <c r="BG436" i="2"/>
  <c r="BE436" i="2"/>
  <c r="T436" i="2"/>
  <c r="R436" i="2"/>
  <c r="P436" i="2"/>
  <c r="BK436" i="2"/>
  <c r="J436" i="2"/>
  <c r="BF436" i="2" s="1"/>
  <c r="BI434" i="2"/>
  <c r="BH434" i="2"/>
  <c r="BG434" i="2"/>
  <c r="BE434" i="2"/>
  <c r="T434" i="2"/>
  <c r="R434" i="2"/>
  <c r="P434" i="2"/>
  <c r="BK434" i="2"/>
  <c r="J434" i="2"/>
  <c r="BF434" i="2" s="1"/>
  <c r="BI432" i="2"/>
  <c r="BH432" i="2"/>
  <c r="BG432" i="2"/>
  <c r="BE432" i="2"/>
  <c r="T432" i="2"/>
  <c r="R432" i="2"/>
  <c r="P432" i="2"/>
  <c r="BK432" i="2"/>
  <c r="J432" i="2"/>
  <c r="BF432" i="2" s="1"/>
  <c r="BI429" i="2"/>
  <c r="BH429" i="2"/>
  <c r="BG429" i="2"/>
  <c r="BE429" i="2"/>
  <c r="T429" i="2"/>
  <c r="R429" i="2"/>
  <c r="P429" i="2"/>
  <c r="BK429" i="2"/>
  <c r="J429" i="2"/>
  <c r="BF429" i="2" s="1"/>
  <c r="BI427" i="2"/>
  <c r="BH427" i="2"/>
  <c r="BG427" i="2"/>
  <c r="BE427" i="2"/>
  <c r="T427" i="2"/>
  <c r="R427" i="2"/>
  <c r="P427" i="2"/>
  <c r="BK427" i="2"/>
  <c r="J427" i="2"/>
  <c r="BF427" i="2" s="1"/>
  <c r="BI425" i="2"/>
  <c r="BH425" i="2"/>
  <c r="BG425" i="2"/>
  <c r="BE425" i="2"/>
  <c r="T425" i="2"/>
  <c r="R425" i="2"/>
  <c r="P425" i="2"/>
  <c r="BK425" i="2"/>
  <c r="J425" i="2"/>
  <c r="BF425" i="2" s="1"/>
  <c r="BI423" i="2"/>
  <c r="BH423" i="2"/>
  <c r="BG423" i="2"/>
  <c r="BE423" i="2"/>
  <c r="T423" i="2"/>
  <c r="R423" i="2"/>
  <c r="P423" i="2"/>
  <c r="BK423" i="2"/>
  <c r="J423" i="2"/>
  <c r="BF423" i="2" s="1"/>
  <c r="BI421" i="2"/>
  <c r="BH421" i="2"/>
  <c r="BG421" i="2"/>
  <c r="BE421" i="2"/>
  <c r="T421" i="2"/>
  <c r="R421" i="2"/>
  <c r="P421" i="2"/>
  <c r="BK421" i="2"/>
  <c r="J421" i="2"/>
  <c r="BF421" i="2" s="1"/>
  <c r="BI418" i="2"/>
  <c r="BH418" i="2"/>
  <c r="BG418" i="2"/>
  <c r="BE418" i="2"/>
  <c r="T418" i="2"/>
  <c r="R418" i="2"/>
  <c r="P418" i="2"/>
  <c r="BK418" i="2"/>
  <c r="J418" i="2"/>
  <c r="BF418" i="2" s="1"/>
  <c r="BI415" i="2"/>
  <c r="BH415" i="2"/>
  <c r="BG415" i="2"/>
  <c r="BE415" i="2"/>
  <c r="T415" i="2"/>
  <c r="R415" i="2"/>
  <c r="P415" i="2"/>
  <c r="BK415" i="2"/>
  <c r="J415" i="2"/>
  <c r="BF415" i="2" s="1"/>
  <c r="BI412" i="2"/>
  <c r="BH412" i="2"/>
  <c r="BG412" i="2"/>
  <c r="BE412" i="2"/>
  <c r="T412" i="2"/>
  <c r="T411" i="2" s="1"/>
  <c r="R412" i="2"/>
  <c r="R411" i="2" s="1"/>
  <c r="P412" i="2"/>
  <c r="P411" i="2" s="1"/>
  <c r="BK412" i="2"/>
  <c r="BK411" i="2" s="1"/>
  <c r="J411" i="2" s="1"/>
  <c r="J412" i="2"/>
  <c r="BF412" i="2" s="1"/>
  <c r="J75" i="2"/>
  <c r="BI409" i="2"/>
  <c r="BH409" i="2"/>
  <c r="BG409" i="2"/>
  <c r="BE409" i="2"/>
  <c r="T409" i="2"/>
  <c r="R409" i="2"/>
  <c r="P409" i="2"/>
  <c r="BK409" i="2"/>
  <c r="J409" i="2"/>
  <c r="BF409" i="2" s="1"/>
  <c r="BI406" i="2"/>
  <c r="BH406" i="2"/>
  <c r="BG406" i="2"/>
  <c r="BE406" i="2"/>
  <c r="T406" i="2"/>
  <c r="R406" i="2"/>
  <c r="P406" i="2"/>
  <c r="BK406" i="2"/>
  <c r="J406" i="2"/>
  <c r="BF406" i="2" s="1"/>
  <c r="BI403" i="2"/>
  <c r="BH403" i="2"/>
  <c r="BG403" i="2"/>
  <c r="BE403" i="2"/>
  <c r="T403" i="2"/>
  <c r="R403" i="2"/>
  <c r="P403" i="2"/>
  <c r="BK403" i="2"/>
  <c r="J403" i="2"/>
  <c r="BF403" i="2" s="1"/>
  <c r="BI401" i="2"/>
  <c r="BH401" i="2"/>
  <c r="BG401" i="2"/>
  <c r="BE401" i="2"/>
  <c r="T401" i="2"/>
  <c r="R401" i="2"/>
  <c r="P401" i="2"/>
  <c r="BK401" i="2"/>
  <c r="J401" i="2"/>
  <c r="BF401" i="2" s="1"/>
  <c r="BI399" i="2"/>
  <c r="BH399" i="2"/>
  <c r="BG399" i="2"/>
  <c r="BE399" i="2"/>
  <c r="T399" i="2"/>
  <c r="R399" i="2"/>
  <c r="P399" i="2"/>
  <c r="BK399" i="2"/>
  <c r="J399" i="2"/>
  <c r="BF399" i="2" s="1"/>
  <c r="BI397" i="2"/>
  <c r="BH397" i="2"/>
  <c r="BG397" i="2"/>
  <c r="BE397" i="2"/>
  <c r="T397" i="2"/>
  <c r="T396" i="2" s="1"/>
  <c r="R397" i="2"/>
  <c r="R396" i="2" s="1"/>
  <c r="P397" i="2"/>
  <c r="P396" i="2" s="1"/>
  <c r="BK397" i="2"/>
  <c r="BK396" i="2" s="1"/>
  <c r="J396" i="2" s="1"/>
  <c r="J397" i="2"/>
  <c r="BF397" i="2" s="1"/>
  <c r="J74" i="2"/>
  <c r="BI394" i="2"/>
  <c r="BH394" i="2"/>
  <c r="BG394" i="2"/>
  <c r="BE394" i="2"/>
  <c r="T394" i="2"/>
  <c r="R394" i="2"/>
  <c r="P394" i="2"/>
  <c r="BK394" i="2"/>
  <c r="J394" i="2"/>
  <c r="BF394" i="2" s="1"/>
  <c r="BI393" i="2"/>
  <c r="BH393" i="2"/>
  <c r="BG393" i="2"/>
  <c r="BE393" i="2"/>
  <c r="T393" i="2"/>
  <c r="R393" i="2"/>
  <c r="P393" i="2"/>
  <c r="BK393" i="2"/>
  <c r="J393" i="2"/>
  <c r="BF393" i="2" s="1"/>
  <c r="BI392" i="2"/>
  <c r="BH392" i="2"/>
  <c r="BG392" i="2"/>
  <c r="BE392" i="2"/>
  <c r="T392" i="2"/>
  <c r="T391" i="2" s="1"/>
  <c r="R392" i="2"/>
  <c r="R391" i="2" s="1"/>
  <c r="P392" i="2"/>
  <c r="P391" i="2" s="1"/>
  <c r="BK392" i="2"/>
  <c r="BK391" i="2" s="1"/>
  <c r="J391" i="2" s="1"/>
  <c r="J392" i="2"/>
  <c r="BF392" i="2" s="1"/>
  <c r="J73" i="2"/>
  <c r="BI389" i="2"/>
  <c r="BH389" i="2"/>
  <c r="BG389" i="2"/>
  <c r="BE389" i="2"/>
  <c r="T389" i="2"/>
  <c r="R389" i="2"/>
  <c r="P389" i="2"/>
  <c r="BK389" i="2"/>
  <c r="J389" i="2"/>
  <c r="BF389" i="2" s="1"/>
  <c r="BI388" i="2"/>
  <c r="BH388" i="2"/>
  <c r="BG388" i="2"/>
  <c r="BE388" i="2"/>
  <c r="T388" i="2"/>
  <c r="R388" i="2"/>
  <c r="P388" i="2"/>
  <c r="BK388" i="2"/>
  <c r="J388" i="2"/>
  <c r="BF388" i="2" s="1"/>
  <c r="BI387" i="2"/>
  <c r="BH387" i="2"/>
  <c r="BG387" i="2"/>
  <c r="BE387" i="2"/>
  <c r="T387" i="2"/>
  <c r="R387" i="2"/>
  <c r="P387" i="2"/>
  <c r="BK387" i="2"/>
  <c r="J387" i="2"/>
  <c r="BF387" i="2" s="1"/>
  <c r="BI386" i="2"/>
  <c r="BH386" i="2"/>
  <c r="BG386" i="2"/>
  <c r="BE386" i="2"/>
  <c r="T386" i="2"/>
  <c r="R386" i="2"/>
  <c r="P386" i="2"/>
  <c r="BK386" i="2"/>
  <c r="J386" i="2"/>
  <c r="BF386" i="2" s="1"/>
  <c r="BI385" i="2"/>
  <c r="BH385" i="2"/>
  <c r="BG385" i="2"/>
  <c r="BE385" i="2"/>
  <c r="T385" i="2"/>
  <c r="R385" i="2"/>
  <c r="P385" i="2"/>
  <c r="BK385" i="2"/>
  <c r="J385" i="2"/>
  <c r="BF385" i="2" s="1"/>
  <c r="BI384" i="2"/>
  <c r="BH384" i="2"/>
  <c r="BG384" i="2"/>
  <c r="BE384" i="2"/>
  <c r="T384" i="2"/>
  <c r="R384" i="2"/>
  <c r="P384" i="2"/>
  <c r="BK384" i="2"/>
  <c r="J384" i="2"/>
  <c r="BF384" i="2" s="1"/>
  <c r="BI382" i="2"/>
  <c r="BH382" i="2"/>
  <c r="BG382" i="2"/>
  <c r="BE382" i="2"/>
  <c r="T382" i="2"/>
  <c r="R382" i="2"/>
  <c r="P382" i="2"/>
  <c r="BK382" i="2"/>
  <c r="J382" i="2"/>
  <c r="BF382" i="2" s="1"/>
  <c r="BI381" i="2"/>
  <c r="BH381" i="2"/>
  <c r="BG381" i="2"/>
  <c r="BE381" i="2"/>
  <c r="T381" i="2"/>
  <c r="R381" i="2"/>
  <c r="P381" i="2"/>
  <c r="BK381" i="2"/>
  <c r="J381" i="2"/>
  <c r="BF381" i="2" s="1"/>
  <c r="BI379" i="2"/>
  <c r="BH379" i="2"/>
  <c r="BG379" i="2"/>
  <c r="BE379" i="2"/>
  <c r="T379" i="2"/>
  <c r="R379" i="2"/>
  <c r="P379" i="2"/>
  <c r="BK379" i="2"/>
  <c r="J379" i="2"/>
  <c r="BF379" i="2" s="1"/>
  <c r="BI378" i="2"/>
  <c r="BH378" i="2"/>
  <c r="BG378" i="2"/>
  <c r="BE378" i="2"/>
  <c r="T378" i="2"/>
  <c r="R378" i="2"/>
  <c r="P378" i="2"/>
  <c r="BK378" i="2"/>
  <c r="J378" i="2"/>
  <c r="BF378" i="2" s="1"/>
  <c r="BI376" i="2"/>
  <c r="BH376" i="2"/>
  <c r="BG376" i="2"/>
  <c r="BE376" i="2"/>
  <c r="T376" i="2"/>
  <c r="T375" i="2" s="1"/>
  <c r="R376" i="2"/>
  <c r="R375" i="2" s="1"/>
  <c r="P376" i="2"/>
  <c r="P375" i="2" s="1"/>
  <c r="BK376" i="2"/>
  <c r="BK375" i="2" s="1"/>
  <c r="J375" i="2" s="1"/>
  <c r="J376" i="2"/>
  <c r="BF376" i="2" s="1"/>
  <c r="J72" i="2"/>
  <c r="BI373" i="2"/>
  <c r="BH373" i="2"/>
  <c r="BG373" i="2"/>
  <c r="BE373" i="2"/>
  <c r="T373" i="2"/>
  <c r="R373" i="2"/>
  <c r="P373" i="2"/>
  <c r="BK373" i="2"/>
  <c r="J373" i="2"/>
  <c r="BF373" i="2" s="1"/>
  <c r="BI372" i="2"/>
  <c r="BH372" i="2"/>
  <c r="BG372" i="2"/>
  <c r="BE372" i="2"/>
  <c r="T372" i="2"/>
  <c r="R372" i="2"/>
  <c r="P372" i="2"/>
  <c r="BK372" i="2"/>
  <c r="J372" i="2"/>
  <c r="BF372" i="2" s="1"/>
  <c r="BI371" i="2"/>
  <c r="BH371" i="2"/>
  <c r="BG371" i="2"/>
  <c r="BE371" i="2"/>
  <c r="T371" i="2"/>
  <c r="R371" i="2"/>
  <c r="P371" i="2"/>
  <c r="BK371" i="2"/>
  <c r="J371" i="2"/>
  <c r="BF371" i="2" s="1"/>
  <c r="BI369" i="2"/>
  <c r="BH369" i="2"/>
  <c r="BG369" i="2"/>
  <c r="BE369" i="2"/>
  <c r="T369" i="2"/>
  <c r="R369" i="2"/>
  <c r="P369" i="2"/>
  <c r="BK369" i="2"/>
  <c r="J369" i="2"/>
  <c r="BF369" i="2" s="1"/>
  <c r="BI366" i="2"/>
  <c r="BH366" i="2"/>
  <c r="BG366" i="2"/>
  <c r="BE366" i="2"/>
  <c r="T366" i="2"/>
  <c r="R366" i="2"/>
  <c r="P366" i="2"/>
  <c r="BK366" i="2"/>
  <c r="J366" i="2"/>
  <c r="BF366" i="2" s="1"/>
  <c r="BI364" i="2"/>
  <c r="BH364" i="2"/>
  <c r="BG364" i="2"/>
  <c r="BE364" i="2"/>
  <c r="T364" i="2"/>
  <c r="R364" i="2"/>
  <c r="P364" i="2"/>
  <c r="BK364" i="2"/>
  <c r="J364" i="2"/>
  <c r="BF364" i="2" s="1"/>
  <c r="BI361" i="2"/>
  <c r="BH361" i="2"/>
  <c r="BG361" i="2"/>
  <c r="BE361" i="2"/>
  <c r="T361" i="2"/>
  <c r="R361" i="2"/>
  <c r="P361" i="2"/>
  <c r="BK361" i="2"/>
  <c r="J361" i="2"/>
  <c r="BF361" i="2" s="1"/>
  <c r="BI359" i="2"/>
  <c r="BH359" i="2"/>
  <c r="BG359" i="2"/>
  <c r="BE359" i="2"/>
  <c r="T359" i="2"/>
  <c r="R359" i="2"/>
  <c r="P359" i="2"/>
  <c r="BK359" i="2"/>
  <c r="J359" i="2"/>
  <c r="BF359" i="2" s="1"/>
  <c r="BI356" i="2"/>
  <c r="BH356" i="2"/>
  <c r="BG356" i="2"/>
  <c r="BE356" i="2"/>
  <c r="T356" i="2"/>
  <c r="R356" i="2"/>
  <c r="P356" i="2"/>
  <c r="BK356" i="2"/>
  <c r="J356" i="2"/>
  <c r="BF356" i="2" s="1"/>
  <c r="BI353" i="2"/>
  <c r="BH353" i="2"/>
  <c r="BG353" i="2"/>
  <c r="BE353" i="2"/>
  <c r="T353" i="2"/>
  <c r="R353" i="2"/>
  <c r="P353" i="2"/>
  <c r="BK353" i="2"/>
  <c r="J353" i="2"/>
  <c r="BF353" i="2" s="1"/>
  <c r="BI350" i="2"/>
  <c r="BH350" i="2"/>
  <c r="BG350" i="2"/>
  <c r="BE350" i="2"/>
  <c r="T350" i="2"/>
  <c r="R350" i="2"/>
  <c r="P350" i="2"/>
  <c r="BK350" i="2"/>
  <c r="J350" i="2"/>
  <c r="BF350" i="2" s="1"/>
  <c r="BI347" i="2"/>
  <c r="BH347" i="2"/>
  <c r="BG347" i="2"/>
  <c r="BE347" i="2"/>
  <c r="T347" i="2"/>
  <c r="R347" i="2"/>
  <c r="P347" i="2"/>
  <c r="BK347" i="2"/>
  <c r="J347" i="2"/>
  <c r="BF347" i="2" s="1"/>
  <c r="BI344" i="2"/>
  <c r="BH344" i="2"/>
  <c r="BG344" i="2"/>
  <c r="BE344" i="2"/>
  <c r="T344" i="2"/>
  <c r="R344" i="2"/>
  <c r="P344" i="2"/>
  <c r="BK344" i="2"/>
  <c r="J344" i="2"/>
  <c r="BF344" i="2" s="1"/>
  <c r="BI341" i="2"/>
  <c r="BH341" i="2"/>
  <c r="BG341" i="2"/>
  <c r="BE341" i="2"/>
  <c r="T341" i="2"/>
  <c r="T340" i="2" s="1"/>
  <c r="R341" i="2"/>
  <c r="R340" i="2" s="1"/>
  <c r="P341" i="2"/>
  <c r="P340" i="2" s="1"/>
  <c r="BK341" i="2"/>
  <c r="BK340" i="2" s="1"/>
  <c r="J340" i="2" s="1"/>
  <c r="J341" i="2"/>
  <c r="BF341" i="2" s="1"/>
  <c r="J71" i="2"/>
  <c r="BI339" i="2"/>
  <c r="BH339" i="2"/>
  <c r="BG339" i="2"/>
  <c r="BE339" i="2"/>
  <c r="T339" i="2"/>
  <c r="R339" i="2"/>
  <c r="P339" i="2"/>
  <c r="BK339" i="2"/>
  <c r="J339" i="2"/>
  <c r="BF339" i="2" s="1"/>
  <c r="BI338" i="2"/>
  <c r="BH338" i="2"/>
  <c r="BG338" i="2"/>
  <c r="BE338" i="2"/>
  <c r="T338" i="2"/>
  <c r="R338" i="2"/>
  <c r="P338" i="2"/>
  <c r="BK338" i="2"/>
  <c r="J338" i="2"/>
  <c r="BF338" i="2" s="1"/>
  <c r="BI337" i="2"/>
  <c r="BH337" i="2"/>
  <c r="BG337" i="2"/>
  <c r="BE337" i="2"/>
  <c r="T337" i="2"/>
  <c r="R337" i="2"/>
  <c r="P337" i="2"/>
  <c r="BK337" i="2"/>
  <c r="J337" i="2"/>
  <c r="BF337" i="2" s="1"/>
  <c r="BI335" i="2"/>
  <c r="BH335" i="2"/>
  <c r="BG335" i="2"/>
  <c r="BE335" i="2"/>
  <c r="T335" i="2"/>
  <c r="R335" i="2"/>
  <c r="P335" i="2"/>
  <c r="BK335" i="2"/>
  <c r="J335" i="2"/>
  <c r="BF335" i="2" s="1"/>
  <c r="BI333" i="2"/>
  <c r="BH333" i="2"/>
  <c r="BG333" i="2"/>
  <c r="BE333" i="2"/>
  <c r="T333" i="2"/>
  <c r="T332" i="2" s="1"/>
  <c r="R333" i="2"/>
  <c r="R332" i="2" s="1"/>
  <c r="P333" i="2"/>
  <c r="P332" i="2" s="1"/>
  <c r="BK333" i="2"/>
  <c r="BK332" i="2" s="1"/>
  <c r="J332" i="2" s="1"/>
  <c r="J333" i="2"/>
  <c r="BF333" i="2" s="1"/>
  <c r="J70" i="2"/>
  <c r="BI330" i="2"/>
  <c r="BH330" i="2"/>
  <c r="BG330" i="2"/>
  <c r="BE330" i="2"/>
  <c r="T330" i="2"/>
  <c r="R330" i="2"/>
  <c r="P330" i="2"/>
  <c r="BK330" i="2"/>
  <c r="J330" i="2"/>
  <c r="BF330" i="2" s="1"/>
  <c r="BI329" i="2"/>
  <c r="BH329" i="2"/>
  <c r="BG329" i="2"/>
  <c r="BE329" i="2"/>
  <c r="T329" i="2"/>
  <c r="R329" i="2"/>
  <c r="P329" i="2"/>
  <c r="BK329" i="2"/>
  <c r="J329" i="2"/>
  <c r="BF329" i="2" s="1"/>
  <c r="BI327" i="2"/>
  <c r="BH327" i="2"/>
  <c r="BG327" i="2"/>
  <c r="BE327" i="2"/>
  <c r="T327" i="2"/>
  <c r="R327" i="2"/>
  <c r="P327" i="2"/>
  <c r="BK327" i="2"/>
  <c r="J327" i="2"/>
  <c r="BF327" i="2" s="1"/>
  <c r="BI326" i="2"/>
  <c r="BH326" i="2"/>
  <c r="BG326" i="2"/>
  <c r="BE326" i="2"/>
  <c r="T326" i="2"/>
  <c r="R326" i="2"/>
  <c r="P326" i="2"/>
  <c r="BK326" i="2"/>
  <c r="J326" i="2"/>
  <c r="BF326" i="2" s="1"/>
  <c r="BI325" i="2"/>
  <c r="BH325" i="2"/>
  <c r="BG325" i="2"/>
  <c r="BE325" i="2"/>
  <c r="T325" i="2"/>
  <c r="R325" i="2"/>
  <c r="P325" i="2"/>
  <c r="BK325" i="2"/>
  <c r="J325" i="2"/>
  <c r="BF325" i="2" s="1"/>
  <c r="BI323" i="2"/>
  <c r="BH323" i="2"/>
  <c r="BG323" i="2"/>
  <c r="BE323" i="2"/>
  <c r="T323" i="2"/>
  <c r="T322" i="2" s="1"/>
  <c r="R323" i="2"/>
  <c r="R322" i="2" s="1"/>
  <c r="P323" i="2"/>
  <c r="P322" i="2" s="1"/>
  <c r="BK323" i="2"/>
  <c r="BK322" i="2" s="1"/>
  <c r="J322" i="2" s="1"/>
  <c r="J323" i="2"/>
  <c r="BF323" i="2" s="1"/>
  <c r="J69" i="2"/>
  <c r="BI320" i="2"/>
  <c r="BH320" i="2"/>
  <c r="BG320" i="2"/>
  <c r="BE320" i="2"/>
  <c r="T320" i="2"/>
  <c r="R320" i="2"/>
  <c r="P320" i="2"/>
  <c r="BK320" i="2"/>
  <c r="J320" i="2"/>
  <c r="BF320" i="2" s="1"/>
  <c r="BI318" i="2"/>
  <c r="BH318" i="2"/>
  <c r="BG318" i="2"/>
  <c r="BE318" i="2"/>
  <c r="T318" i="2"/>
  <c r="R318" i="2"/>
  <c r="P318" i="2"/>
  <c r="BK318" i="2"/>
  <c r="J318" i="2"/>
  <c r="BF318" i="2" s="1"/>
  <c r="BI316" i="2"/>
  <c r="BH316" i="2"/>
  <c r="BG316" i="2"/>
  <c r="BE316" i="2"/>
  <c r="T316" i="2"/>
  <c r="R316" i="2"/>
  <c r="P316" i="2"/>
  <c r="BK316" i="2"/>
  <c r="J316" i="2"/>
  <c r="BF316" i="2" s="1"/>
  <c r="BI315" i="2"/>
  <c r="BH315" i="2"/>
  <c r="BG315" i="2"/>
  <c r="BE315" i="2"/>
  <c r="T315" i="2"/>
  <c r="R315" i="2"/>
  <c r="P315" i="2"/>
  <c r="BK315" i="2"/>
  <c r="J315" i="2"/>
  <c r="BF315" i="2" s="1"/>
  <c r="BI313" i="2"/>
  <c r="BH313" i="2"/>
  <c r="BG313" i="2"/>
  <c r="BE313" i="2"/>
  <c r="T313" i="2"/>
  <c r="R313" i="2"/>
  <c r="P313" i="2"/>
  <c r="BK313" i="2"/>
  <c r="J313" i="2"/>
  <c r="BF313" i="2" s="1"/>
  <c r="BI312" i="2"/>
  <c r="BH312" i="2"/>
  <c r="BG312" i="2"/>
  <c r="BE312" i="2"/>
  <c r="T312" i="2"/>
  <c r="R312" i="2"/>
  <c r="P312" i="2"/>
  <c r="BK312" i="2"/>
  <c r="J312" i="2"/>
  <c r="BF312" i="2" s="1"/>
  <c r="BI311" i="2"/>
  <c r="BH311" i="2"/>
  <c r="BG311" i="2"/>
  <c r="BE311" i="2"/>
  <c r="T311" i="2"/>
  <c r="R311" i="2"/>
  <c r="P311" i="2"/>
  <c r="BK311" i="2"/>
  <c r="J311" i="2"/>
  <c r="BF311" i="2" s="1"/>
  <c r="BI310" i="2"/>
  <c r="BH310" i="2"/>
  <c r="BG310" i="2"/>
  <c r="BE310" i="2"/>
  <c r="T310" i="2"/>
  <c r="R310" i="2"/>
  <c r="P310" i="2"/>
  <c r="BK310" i="2"/>
  <c r="J310" i="2"/>
  <c r="BF310" i="2" s="1"/>
  <c r="BI308" i="2"/>
  <c r="BH308" i="2"/>
  <c r="BG308" i="2"/>
  <c r="BE308" i="2"/>
  <c r="T308" i="2"/>
  <c r="T307" i="2" s="1"/>
  <c r="R308" i="2"/>
  <c r="R307" i="2" s="1"/>
  <c r="P308" i="2"/>
  <c r="P307" i="2" s="1"/>
  <c r="BK308" i="2"/>
  <c r="BK307" i="2" s="1"/>
  <c r="J307" i="2" s="1"/>
  <c r="J308" i="2"/>
  <c r="BF308" i="2" s="1"/>
  <c r="J68" i="2"/>
  <c r="BI305" i="2"/>
  <c r="BH305" i="2"/>
  <c r="BG305" i="2"/>
  <c r="BE305" i="2"/>
  <c r="T305" i="2"/>
  <c r="R305" i="2"/>
  <c r="P305" i="2"/>
  <c r="BK305" i="2"/>
  <c r="J305" i="2"/>
  <c r="BF305" i="2" s="1"/>
  <c r="BI303" i="2"/>
  <c r="BH303" i="2"/>
  <c r="BG303" i="2"/>
  <c r="BE303" i="2"/>
  <c r="T303" i="2"/>
  <c r="R303" i="2"/>
  <c r="P303" i="2"/>
  <c r="BK303" i="2"/>
  <c r="J303" i="2"/>
  <c r="BF303" i="2" s="1"/>
  <c r="BI301" i="2"/>
  <c r="BH301" i="2"/>
  <c r="BG301" i="2"/>
  <c r="BE301" i="2"/>
  <c r="T301" i="2"/>
  <c r="R301" i="2"/>
  <c r="P301" i="2"/>
  <c r="BK301" i="2"/>
  <c r="J301" i="2"/>
  <c r="BF301" i="2" s="1"/>
  <c r="BI299" i="2"/>
  <c r="BH299" i="2"/>
  <c r="BG299" i="2"/>
  <c r="BE299" i="2"/>
  <c r="T299" i="2"/>
  <c r="R299" i="2"/>
  <c r="P299" i="2"/>
  <c r="BK299" i="2"/>
  <c r="J299" i="2"/>
  <c r="BF299" i="2" s="1"/>
  <c r="BI297" i="2"/>
  <c r="BH297" i="2"/>
  <c r="BG297" i="2"/>
  <c r="BE297" i="2"/>
  <c r="T297" i="2"/>
  <c r="T296" i="2" s="1"/>
  <c r="R297" i="2"/>
  <c r="R296" i="2" s="1"/>
  <c r="P297" i="2"/>
  <c r="P296" i="2" s="1"/>
  <c r="BK297" i="2"/>
  <c r="BK296" i="2" s="1"/>
  <c r="J296" i="2" s="1"/>
  <c r="J297" i="2"/>
  <c r="BF297" i="2" s="1"/>
  <c r="J67" i="2"/>
  <c r="BI295" i="2"/>
  <c r="BH295" i="2"/>
  <c r="BG295" i="2"/>
  <c r="BE295" i="2"/>
  <c r="T295" i="2"/>
  <c r="T294" i="2" s="1"/>
  <c r="R295" i="2"/>
  <c r="R294" i="2" s="1"/>
  <c r="P295" i="2"/>
  <c r="P294" i="2" s="1"/>
  <c r="BK295" i="2"/>
  <c r="BK294" i="2" s="1"/>
  <c r="J294" i="2" s="1"/>
  <c r="J295" i="2"/>
  <c r="BF295" i="2" s="1"/>
  <c r="J66" i="2"/>
  <c r="BI293" i="2"/>
  <c r="BH293" i="2"/>
  <c r="BG293" i="2"/>
  <c r="BE293" i="2"/>
  <c r="T293" i="2"/>
  <c r="R293" i="2"/>
  <c r="P293" i="2"/>
  <c r="BK293" i="2"/>
  <c r="J293" i="2"/>
  <c r="BF293" i="2" s="1"/>
  <c r="BI292" i="2"/>
  <c r="BH292" i="2"/>
  <c r="BG292" i="2"/>
  <c r="BE292" i="2"/>
  <c r="T292" i="2"/>
  <c r="R292" i="2"/>
  <c r="P292" i="2"/>
  <c r="BK292" i="2"/>
  <c r="J292" i="2"/>
  <c r="BF292" i="2" s="1"/>
  <c r="BI291" i="2"/>
  <c r="BH291" i="2"/>
  <c r="BG291" i="2"/>
  <c r="BE291" i="2"/>
  <c r="T291" i="2"/>
  <c r="T290" i="2" s="1"/>
  <c r="R291" i="2"/>
  <c r="R290" i="2" s="1"/>
  <c r="P291" i="2"/>
  <c r="P290" i="2" s="1"/>
  <c r="BK291" i="2"/>
  <c r="BK290" i="2" s="1"/>
  <c r="J290" i="2" s="1"/>
  <c r="J291" i="2"/>
  <c r="BF291" i="2" s="1"/>
  <c r="J65" i="2"/>
  <c r="BI288" i="2"/>
  <c r="BH288" i="2"/>
  <c r="BG288" i="2"/>
  <c r="BE288" i="2"/>
  <c r="T288" i="2"/>
  <c r="R288" i="2"/>
  <c r="P288" i="2"/>
  <c r="BK288" i="2"/>
  <c r="J288" i="2"/>
  <c r="BF288" i="2" s="1"/>
  <c r="BI287" i="2"/>
  <c r="BH287" i="2"/>
  <c r="BG287" i="2"/>
  <c r="BE287" i="2"/>
  <c r="T287" i="2"/>
  <c r="R287" i="2"/>
  <c r="P287" i="2"/>
  <c r="BK287" i="2"/>
  <c r="J287" i="2"/>
  <c r="BF287" i="2" s="1"/>
  <c r="BI286" i="2"/>
  <c r="BH286" i="2"/>
  <c r="BG286" i="2"/>
  <c r="BE286" i="2"/>
  <c r="T286" i="2"/>
  <c r="R286" i="2"/>
  <c r="P286" i="2"/>
  <c r="BK286" i="2"/>
  <c r="J286" i="2"/>
  <c r="BF286" i="2" s="1"/>
  <c r="BI285" i="2"/>
  <c r="BH285" i="2"/>
  <c r="BG285" i="2"/>
  <c r="BE285" i="2"/>
  <c r="T285" i="2"/>
  <c r="R285" i="2"/>
  <c r="P285" i="2"/>
  <c r="BK285" i="2"/>
  <c r="J285" i="2"/>
  <c r="BF285" i="2" s="1"/>
  <c r="BI284" i="2"/>
  <c r="BH284" i="2"/>
  <c r="BG284" i="2"/>
  <c r="BE284" i="2"/>
  <c r="T284" i="2"/>
  <c r="R284" i="2"/>
  <c r="P284" i="2"/>
  <c r="BK284" i="2"/>
  <c r="J284" i="2"/>
  <c r="BF284" i="2" s="1"/>
  <c r="BI283" i="2"/>
  <c r="BH283" i="2"/>
  <c r="BG283" i="2"/>
  <c r="BE283" i="2"/>
  <c r="T283" i="2"/>
  <c r="R283" i="2"/>
  <c r="P283" i="2"/>
  <c r="BK283" i="2"/>
  <c r="J283" i="2"/>
  <c r="BF283" i="2" s="1"/>
  <c r="BI282" i="2"/>
  <c r="BH282" i="2"/>
  <c r="BG282" i="2"/>
  <c r="BE282" i="2"/>
  <c r="T282" i="2"/>
  <c r="R282" i="2"/>
  <c r="P282" i="2"/>
  <c r="BK282" i="2"/>
  <c r="J282" i="2"/>
  <c r="BF282" i="2" s="1"/>
  <c r="BI281" i="2"/>
  <c r="BH281" i="2"/>
  <c r="BG281" i="2"/>
  <c r="BE281" i="2"/>
  <c r="T281" i="2"/>
  <c r="R281" i="2"/>
  <c r="P281" i="2"/>
  <c r="BK281" i="2"/>
  <c r="J281" i="2"/>
  <c r="BF281" i="2" s="1"/>
  <c r="BI280" i="2"/>
  <c r="BH280" i="2"/>
  <c r="BG280" i="2"/>
  <c r="BE280" i="2"/>
  <c r="T280" i="2"/>
  <c r="R280" i="2"/>
  <c r="P280" i="2"/>
  <c r="BK280" i="2"/>
  <c r="J280" i="2"/>
  <c r="BF280" i="2" s="1"/>
  <c r="BI279" i="2"/>
  <c r="BH279" i="2"/>
  <c r="BG279" i="2"/>
  <c r="BE279" i="2"/>
  <c r="T279" i="2"/>
  <c r="R279" i="2"/>
  <c r="P279" i="2"/>
  <c r="BK279" i="2"/>
  <c r="J279" i="2"/>
  <c r="BF279" i="2" s="1"/>
  <c r="BI278" i="2"/>
  <c r="BH278" i="2"/>
  <c r="BG278" i="2"/>
  <c r="BE278" i="2"/>
  <c r="T278" i="2"/>
  <c r="R278" i="2"/>
  <c r="P278" i="2"/>
  <c r="BK278" i="2"/>
  <c r="J278" i="2"/>
  <c r="BF278" i="2" s="1"/>
  <c r="BI277" i="2"/>
  <c r="BH277" i="2"/>
  <c r="BG277" i="2"/>
  <c r="BE277" i="2"/>
  <c r="T277" i="2"/>
  <c r="R277" i="2"/>
  <c r="P277" i="2"/>
  <c r="BK277" i="2"/>
  <c r="J277" i="2"/>
  <c r="BF277" i="2" s="1"/>
  <c r="BI275" i="2"/>
  <c r="BH275" i="2"/>
  <c r="BG275" i="2"/>
  <c r="BE275" i="2"/>
  <c r="T275" i="2"/>
  <c r="R275" i="2"/>
  <c r="P275" i="2"/>
  <c r="BK275" i="2"/>
  <c r="J275" i="2"/>
  <c r="BF275" i="2" s="1"/>
  <c r="BI274" i="2"/>
  <c r="BH274" i="2"/>
  <c r="BG274" i="2"/>
  <c r="BE274" i="2"/>
  <c r="T274" i="2"/>
  <c r="R274" i="2"/>
  <c r="P274" i="2"/>
  <c r="BK274" i="2"/>
  <c r="J274" i="2"/>
  <c r="BF274" i="2" s="1"/>
  <c r="BI273" i="2"/>
  <c r="BH273" i="2"/>
  <c r="BG273" i="2"/>
  <c r="BE273" i="2"/>
  <c r="T273" i="2"/>
  <c r="R273" i="2"/>
  <c r="P273" i="2"/>
  <c r="BK273" i="2"/>
  <c r="J273" i="2"/>
  <c r="BF273" i="2" s="1"/>
  <c r="BI272" i="2"/>
  <c r="BH272" i="2"/>
  <c r="BG272" i="2"/>
  <c r="BE272" i="2"/>
  <c r="T272" i="2"/>
  <c r="R272" i="2"/>
  <c r="P272" i="2"/>
  <c r="BK272" i="2"/>
  <c r="J272" i="2"/>
  <c r="BF272" i="2" s="1"/>
  <c r="BI271" i="2"/>
  <c r="BH271" i="2"/>
  <c r="BG271" i="2"/>
  <c r="BE271" i="2"/>
  <c r="T271" i="2"/>
  <c r="R271" i="2"/>
  <c r="P271" i="2"/>
  <c r="BK271" i="2"/>
  <c r="J271" i="2"/>
  <c r="BF271" i="2" s="1"/>
  <c r="BI269" i="2"/>
  <c r="BH269" i="2"/>
  <c r="BG269" i="2"/>
  <c r="BE269" i="2"/>
  <c r="T269" i="2"/>
  <c r="T268" i="2" s="1"/>
  <c r="R269" i="2"/>
  <c r="R268" i="2" s="1"/>
  <c r="P269" i="2"/>
  <c r="P268" i="2" s="1"/>
  <c r="BK269" i="2"/>
  <c r="BK268" i="2" s="1"/>
  <c r="J268" i="2" s="1"/>
  <c r="J269" i="2"/>
  <c r="BF269" i="2" s="1"/>
  <c r="J64" i="2"/>
  <c r="BI266" i="2"/>
  <c r="BH266" i="2"/>
  <c r="BG266" i="2"/>
  <c r="BE266" i="2"/>
  <c r="T266" i="2"/>
  <c r="R266" i="2"/>
  <c r="P266" i="2"/>
  <c r="BK266" i="2"/>
  <c r="J266" i="2"/>
  <c r="BF266" i="2" s="1"/>
  <c r="BI264" i="2"/>
  <c r="BH264" i="2"/>
  <c r="BG264" i="2"/>
  <c r="BE264" i="2"/>
  <c r="T264" i="2"/>
  <c r="R264" i="2"/>
  <c r="P264" i="2"/>
  <c r="BK264" i="2"/>
  <c r="J264" i="2"/>
  <c r="BF264" i="2" s="1"/>
  <c r="BI262" i="2"/>
  <c r="BH262" i="2"/>
  <c r="BG262" i="2"/>
  <c r="BE262" i="2"/>
  <c r="T262" i="2"/>
  <c r="R262" i="2"/>
  <c r="P262" i="2"/>
  <c r="BK262" i="2"/>
  <c r="J262" i="2"/>
  <c r="BF262" i="2" s="1"/>
  <c r="BI261" i="2"/>
  <c r="BH261" i="2"/>
  <c r="BG261" i="2"/>
  <c r="BE261" i="2"/>
  <c r="T261" i="2"/>
  <c r="R261" i="2"/>
  <c r="P261" i="2"/>
  <c r="BK261" i="2"/>
  <c r="J261" i="2"/>
  <c r="BF261" i="2" s="1"/>
  <c r="BI258" i="2"/>
  <c r="BH258" i="2"/>
  <c r="BG258" i="2"/>
  <c r="BE258" i="2"/>
  <c r="T258" i="2"/>
  <c r="R258" i="2"/>
  <c r="P258" i="2"/>
  <c r="BK258" i="2"/>
  <c r="J258" i="2"/>
  <c r="BF258" i="2" s="1"/>
  <c r="BI255" i="2"/>
  <c r="BH255" i="2"/>
  <c r="BG255" i="2"/>
  <c r="BE255" i="2"/>
  <c r="T255" i="2"/>
  <c r="R255" i="2"/>
  <c r="P255" i="2"/>
  <c r="BK255" i="2"/>
  <c r="J255" i="2"/>
  <c r="BF255" i="2" s="1"/>
  <c r="BI252" i="2"/>
  <c r="BH252" i="2"/>
  <c r="BG252" i="2"/>
  <c r="BE252" i="2"/>
  <c r="T252" i="2"/>
  <c r="R252" i="2"/>
  <c r="P252" i="2"/>
  <c r="BK252" i="2"/>
  <c r="J252" i="2"/>
  <c r="BF252" i="2" s="1"/>
  <c r="BI249" i="2"/>
  <c r="BH249" i="2"/>
  <c r="BG249" i="2"/>
  <c r="BE249" i="2"/>
  <c r="T249" i="2"/>
  <c r="R249" i="2"/>
  <c r="P249" i="2"/>
  <c r="BK249" i="2"/>
  <c r="J249" i="2"/>
  <c r="BF249" i="2" s="1"/>
  <c r="BI246" i="2"/>
  <c r="BH246" i="2"/>
  <c r="BG246" i="2"/>
  <c r="BE246" i="2"/>
  <c r="T246" i="2"/>
  <c r="R246" i="2"/>
  <c r="P246" i="2"/>
  <c r="BK246" i="2"/>
  <c r="J246" i="2"/>
  <c r="BF246" i="2" s="1"/>
  <c r="BI241" i="2"/>
  <c r="BH241" i="2"/>
  <c r="BG241" i="2"/>
  <c r="BE241" i="2"/>
  <c r="T241" i="2"/>
  <c r="R241" i="2"/>
  <c r="P241" i="2"/>
  <c r="BK241" i="2"/>
  <c r="J241" i="2"/>
  <c r="BF241" i="2" s="1"/>
  <c r="BI237" i="2"/>
  <c r="BH237" i="2"/>
  <c r="BG237" i="2"/>
  <c r="BE237" i="2"/>
  <c r="T237" i="2"/>
  <c r="T236" i="2" s="1"/>
  <c r="R237" i="2"/>
  <c r="R236" i="2" s="1"/>
  <c r="P237" i="2"/>
  <c r="P236" i="2" s="1"/>
  <c r="BK237" i="2"/>
  <c r="BK236" i="2" s="1"/>
  <c r="J236" i="2" s="1"/>
  <c r="J237" i="2"/>
  <c r="BF237" i="2" s="1"/>
  <c r="J63" i="2"/>
  <c r="BI234" i="2"/>
  <c r="BH234" i="2"/>
  <c r="BG234" i="2"/>
  <c r="BE234" i="2"/>
  <c r="T234" i="2"/>
  <c r="R234" i="2"/>
  <c r="P234" i="2"/>
  <c r="BK234" i="2"/>
  <c r="J234" i="2"/>
  <c r="BF234" i="2" s="1"/>
  <c r="BI232" i="2"/>
  <c r="BH232" i="2"/>
  <c r="BG232" i="2"/>
  <c r="BE232" i="2"/>
  <c r="T232" i="2"/>
  <c r="R232" i="2"/>
  <c r="P232" i="2"/>
  <c r="BK232" i="2"/>
  <c r="J232" i="2"/>
  <c r="BF232" i="2" s="1"/>
  <c r="BI229" i="2"/>
  <c r="BH229" i="2"/>
  <c r="BG229" i="2"/>
  <c r="BE229" i="2"/>
  <c r="T229" i="2"/>
  <c r="R229" i="2"/>
  <c r="P229" i="2"/>
  <c r="BK229" i="2"/>
  <c r="J229" i="2"/>
  <c r="BF229" i="2" s="1"/>
  <c r="BI224" i="2"/>
  <c r="BH224" i="2"/>
  <c r="BG224" i="2"/>
  <c r="BE224" i="2"/>
  <c r="T224" i="2"/>
  <c r="R224" i="2"/>
  <c r="P224" i="2"/>
  <c r="BK224" i="2"/>
  <c r="J224" i="2"/>
  <c r="BF224" i="2" s="1"/>
  <c r="BI219" i="2"/>
  <c r="BH219" i="2"/>
  <c r="BG219" i="2"/>
  <c r="BE219" i="2"/>
  <c r="T219" i="2"/>
  <c r="R219" i="2"/>
  <c r="P219" i="2"/>
  <c r="BK219" i="2"/>
  <c r="J219" i="2"/>
  <c r="BF219" i="2" s="1"/>
  <c r="BI214" i="2"/>
  <c r="BH214" i="2"/>
  <c r="BG214" i="2"/>
  <c r="BE214" i="2"/>
  <c r="T214" i="2"/>
  <c r="R214" i="2"/>
  <c r="P214" i="2"/>
  <c r="BK214" i="2"/>
  <c r="J214" i="2"/>
  <c r="BF214" i="2" s="1"/>
  <c r="BI212" i="2"/>
  <c r="BH212" i="2"/>
  <c r="BG212" i="2"/>
  <c r="BE212" i="2"/>
  <c r="T212" i="2"/>
  <c r="R212" i="2"/>
  <c r="P212" i="2"/>
  <c r="BK212" i="2"/>
  <c r="J212" i="2"/>
  <c r="BF212" i="2" s="1"/>
  <c r="BI207" i="2"/>
  <c r="BH207" i="2"/>
  <c r="BG207" i="2"/>
  <c r="BE207" i="2"/>
  <c r="T207" i="2"/>
  <c r="T206" i="2" s="1"/>
  <c r="R207" i="2"/>
  <c r="R206" i="2" s="1"/>
  <c r="P207" i="2"/>
  <c r="P206" i="2" s="1"/>
  <c r="BK207" i="2"/>
  <c r="BK206" i="2" s="1"/>
  <c r="J206" i="2" s="1"/>
  <c r="J207" i="2"/>
  <c r="BF207" i="2" s="1"/>
  <c r="J62" i="2"/>
  <c r="BI204" i="2"/>
  <c r="BH204" i="2"/>
  <c r="BG204" i="2"/>
  <c r="BE204" i="2"/>
  <c r="T204" i="2"/>
  <c r="R204" i="2"/>
  <c r="P204" i="2"/>
  <c r="BK204" i="2"/>
  <c r="J204" i="2"/>
  <c r="BF204" i="2" s="1"/>
  <c r="BI201" i="2"/>
  <c r="BH201" i="2"/>
  <c r="BG201" i="2"/>
  <c r="BE201" i="2"/>
  <c r="T201" i="2"/>
  <c r="R201" i="2"/>
  <c r="P201" i="2"/>
  <c r="BK201" i="2"/>
  <c r="J201" i="2"/>
  <c r="BF201" i="2" s="1"/>
  <c r="BI199" i="2"/>
  <c r="BH199" i="2"/>
  <c r="BG199" i="2"/>
  <c r="BE199" i="2"/>
  <c r="T199" i="2"/>
  <c r="R199" i="2"/>
  <c r="P199" i="2"/>
  <c r="BK199" i="2"/>
  <c r="J199" i="2"/>
  <c r="BF199" i="2" s="1"/>
  <c r="BI196" i="2"/>
  <c r="BH196" i="2"/>
  <c r="BG196" i="2"/>
  <c r="BE196" i="2"/>
  <c r="T196" i="2"/>
  <c r="R196" i="2"/>
  <c r="P196" i="2"/>
  <c r="BK196" i="2"/>
  <c r="J196" i="2"/>
  <c r="BF196" i="2" s="1"/>
  <c r="BI193" i="2"/>
  <c r="BH193" i="2"/>
  <c r="BG193" i="2"/>
  <c r="BE193" i="2"/>
  <c r="T193" i="2"/>
  <c r="T192" i="2" s="1"/>
  <c r="R193" i="2"/>
  <c r="R192" i="2" s="1"/>
  <c r="P193" i="2"/>
  <c r="P192" i="2" s="1"/>
  <c r="BK193" i="2"/>
  <c r="BK192" i="2" s="1"/>
  <c r="J192" i="2" s="1"/>
  <c r="J193" i="2"/>
  <c r="BF193" i="2" s="1"/>
  <c r="J61" i="2"/>
  <c r="BI190" i="2"/>
  <c r="BH190" i="2"/>
  <c r="BG190" i="2"/>
  <c r="BE190" i="2"/>
  <c r="T190" i="2"/>
  <c r="R190" i="2"/>
  <c r="P190" i="2"/>
  <c r="BK190" i="2"/>
  <c r="J190" i="2"/>
  <c r="BF190" i="2" s="1"/>
  <c r="BI188" i="2"/>
  <c r="BH188" i="2"/>
  <c r="BG188" i="2"/>
  <c r="BE188" i="2"/>
  <c r="T188" i="2"/>
  <c r="R188" i="2"/>
  <c r="P188" i="2"/>
  <c r="BK188" i="2"/>
  <c r="J188" i="2"/>
  <c r="BF188" i="2" s="1"/>
  <c r="BI186" i="2"/>
  <c r="BH186" i="2"/>
  <c r="BG186" i="2"/>
  <c r="BE186" i="2"/>
  <c r="T186" i="2"/>
  <c r="T185" i="2" s="1"/>
  <c r="T184" i="2" s="1"/>
  <c r="R186" i="2"/>
  <c r="R185" i="2" s="1"/>
  <c r="R184" i="2" s="1"/>
  <c r="P186" i="2"/>
  <c r="P185" i="2" s="1"/>
  <c r="P184" i="2" s="1"/>
  <c r="BK186" i="2"/>
  <c r="BK185" i="2" s="1"/>
  <c r="J186" i="2"/>
  <c r="BF186" i="2" s="1"/>
  <c r="BI182" i="2"/>
  <c r="BH182" i="2"/>
  <c r="BG182" i="2"/>
  <c r="BE182" i="2"/>
  <c r="T182" i="2"/>
  <c r="T181" i="2" s="1"/>
  <c r="R182" i="2"/>
  <c r="R181" i="2" s="1"/>
  <c r="P182" i="2"/>
  <c r="P181" i="2" s="1"/>
  <c r="BK182" i="2"/>
  <c r="BK181" i="2" s="1"/>
  <c r="J181" i="2" s="1"/>
  <c r="J182" i="2"/>
  <c r="BF182" i="2" s="1"/>
  <c r="J58" i="2"/>
  <c r="BI179" i="2"/>
  <c r="BH179" i="2"/>
  <c r="BG179" i="2"/>
  <c r="BE179" i="2"/>
  <c r="T179" i="2"/>
  <c r="R179" i="2"/>
  <c r="P179" i="2"/>
  <c r="BK179" i="2"/>
  <c r="J179" i="2"/>
  <c r="BF179" i="2" s="1"/>
  <c r="BI176" i="2"/>
  <c r="BH176" i="2"/>
  <c r="BG176" i="2"/>
  <c r="BE176" i="2"/>
  <c r="T176" i="2"/>
  <c r="R176" i="2"/>
  <c r="P176" i="2"/>
  <c r="BK176" i="2"/>
  <c r="J176" i="2"/>
  <c r="BF176" i="2" s="1"/>
  <c r="BI174" i="2"/>
  <c r="BH174" i="2"/>
  <c r="BG174" i="2"/>
  <c r="BE174" i="2"/>
  <c r="T174" i="2"/>
  <c r="R174" i="2"/>
  <c r="P174" i="2"/>
  <c r="BK174" i="2"/>
  <c r="J174" i="2"/>
  <c r="BF174" i="2" s="1"/>
  <c r="BI171" i="2"/>
  <c r="BH171" i="2"/>
  <c r="BG171" i="2"/>
  <c r="BE171" i="2"/>
  <c r="T171" i="2"/>
  <c r="R171" i="2"/>
  <c r="P171" i="2"/>
  <c r="BK171" i="2"/>
  <c r="J171" i="2"/>
  <c r="BF171" i="2" s="1"/>
  <c r="BI169" i="2"/>
  <c r="BH169" i="2"/>
  <c r="BG169" i="2"/>
  <c r="BE169" i="2"/>
  <c r="T169" i="2"/>
  <c r="T168" i="2" s="1"/>
  <c r="R169" i="2"/>
  <c r="R168" i="2" s="1"/>
  <c r="P169" i="2"/>
  <c r="P168" i="2" s="1"/>
  <c r="BK169" i="2"/>
  <c r="BK168" i="2" s="1"/>
  <c r="J168" i="2" s="1"/>
  <c r="J169" i="2"/>
  <c r="BF169" i="2" s="1"/>
  <c r="J57" i="2"/>
  <c r="BI167" i="2"/>
  <c r="BH167" i="2"/>
  <c r="BG167" i="2"/>
  <c r="BE167" i="2"/>
  <c r="T167" i="2"/>
  <c r="R167" i="2"/>
  <c r="P167" i="2"/>
  <c r="BK167" i="2"/>
  <c r="J167" i="2"/>
  <c r="BF167" i="2" s="1"/>
  <c r="BI164" i="2"/>
  <c r="BH164" i="2"/>
  <c r="BG164" i="2"/>
  <c r="BE164" i="2"/>
  <c r="T164" i="2"/>
  <c r="R164" i="2"/>
  <c r="P164" i="2"/>
  <c r="BK164" i="2"/>
  <c r="J164" i="2"/>
  <c r="BF164" i="2" s="1"/>
  <c r="BI161" i="2"/>
  <c r="BH161" i="2"/>
  <c r="BG161" i="2"/>
  <c r="BE161" i="2"/>
  <c r="T161" i="2"/>
  <c r="R161" i="2"/>
  <c r="P161" i="2"/>
  <c r="BK161" i="2"/>
  <c r="J161" i="2"/>
  <c r="BF161" i="2" s="1"/>
  <c r="BI158" i="2"/>
  <c r="BH158" i="2"/>
  <c r="BG158" i="2"/>
  <c r="BE158" i="2"/>
  <c r="T158" i="2"/>
  <c r="R158" i="2"/>
  <c r="P158" i="2"/>
  <c r="BK158" i="2"/>
  <c r="J158" i="2"/>
  <c r="BF158" i="2" s="1"/>
  <c r="BI154" i="2"/>
  <c r="BH154" i="2"/>
  <c r="BG154" i="2"/>
  <c r="BE154" i="2"/>
  <c r="T154" i="2"/>
  <c r="R154" i="2"/>
  <c r="P154" i="2"/>
  <c r="BK154" i="2"/>
  <c r="J154" i="2"/>
  <c r="BF154" i="2" s="1"/>
  <c r="BI151" i="2"/>
  <c r="BH151" i="2"/>
  <c r="BG151" i="2"/>
  <c r="BE151" i="2"/>
  <c r="T151" i="2"/>
  <c r="R151" i="2"/>
  <c r="P151" i="2"/>
  <c r="BK151" i="2"/>
  <c r="J151" i="2"/>
  <c r="BF151" i="2" s="1"/>
  <c r="BI149" i="2"/>
  <c r="BH149" i="2"/>
  <c r="BG149" i="2"/>
  <c r="BE149" i="2"/>
  <c r="T149" i="2"/>
  <c r="R149" i="2"/>
  <c r="P149" i="2"/>
  <c r="BK149" i="2"/>
  <c r="J149" i="2"/>
  <c r="BF149" i="2" s="1"/>
  <c r="BI146" i="2"/>
  <c r="BH146" i="2"/>
  <c r="BG146" i="2"/>
  <c r="BE146" i="2"/>
  <c r="T146" i="2"/>
  <c r="R146" i="2"/>
  <c r="P146" i="2"/>
  <c r="BK146" i="2"/>
  <c r="J146" i="2"/>
  <c r="BF146" i="2" s="1"/>
  <c r="BI143" i="2"/>
  <c r="BH143" i="2"/>
  <c r="BG143" i="2"/>
  <c r="BE143" i="2"/>
  <c r="T143" i="2"/>
  <c r="T142" i="2" s="1"/>
  <c r="R143" i="2"/>
  <c r="R142" i="2" s="1"/>
  <c r="P143" i="2"/>
  <c r="P142" i="2" s="1"/>
  <c r="BK143" i="2"/>
  <c r="BK142" i="2" s="1"/>
  <c r="J142" i="2" s="1"/>
  <c r="J143" i="2"/>
  <c r="BF143" i="2" s="1"/>
  <c r="J56" i="2"/>
  <c r="BI141" i="2"/>
  <c r="BH141" i="2"/>
  <c r="BG141" i="2"/>
  <c r="BE141" i="2"/>
  <c r="T141" i="2"/>
  <c r="R141" i="2"/>
  <c r="P141" i="2"/>
  <c r="BK141" i="2"/>
  <c r="J141" i="2"/>
  <c r="BF141" i="2" s="1"/>
  <c r="BI139" i="2"/>
  <c r="BH139" i="2"/>
  <c r="BG139" i="2"/>
  <c r="BE139" i="2"/>
  <c r="T139" i="2"/>
  <c r="R139" i="2"/>
  <c r="P139" i="2"/>
  <c r="BK139" i="2"/>
  <c r="J139" i="2"/>
  <c r="BF139" i="2" s="1"/>
  <c r="BI136" i="2"/>
  <c r="BH136" i="2"/>
  <c r="BG136" i="2"/>
  <c r="BE136" i="2"/>
  <c r="T136" i="2"/>
  <c r="R136" i="2"/>
  <c r="P136" i="2"/>
  <c r="BK136" i="2"/>
  <c r="J136" i="2"/>
  <c r="BF136" i="2" s="1"/>
  <c r="BI134" i="2"/>
  <c r="BH134" i="2"/>
  <c r="BG134" i="2"/>
  <c r="BE134" i="2"/>
  <c r="T134" i="2"/>
  <c r="R134" i="2"/>
  <c r="P134" i="2"/>
  <c r="BK134" i="2"/>
  <c r="J134" i="2"/>
  <c r="BF134" i="2" s="1"/>
  <c r="BI131" i="2"/>
  <c r="BH131" i="2"/>
  <c r="BG131" i="2"/>
  <c r="BE131" i="2"/>
  <c r="T131" i="2"/>
  <c r="R131" i="2"/>
  <c r="P131" i="2"/>
  <c r="BK131" i="2"/>
  <c r="J131" i="2"/>
  <c r="BF131" i="2" s="1"/>
  <c r="BI128" i="2"/>
  <c r="BH128" i="2"/>
  <c r="BG128" i="2"/>
  <c r="BE128" i="2"/>
  <c r="T128" i="2"/>
  <c r="R128" i="2"/>
  <c r="P128" i="2"/>
  <c r="BK128" i="2"/>
  <c r="J128" i="2"/>
  <c r="BF128" i="2" s="1"/>
  <c r="BI123" i="2"/>
  <c r="BH123" i="2"/>
  <c r="BG123" i="2"/>
  <c r="BE123" i="2"/>
  <c r="T123" i="2"/>
  <c r="R123" i="2"/>
  <c r="P123" i="2"/>
  <c r="BK123" i="2"/>
  <c r="J123" i="2"/>
  <c r="BF123" i="2" s="1"/>
  <c r="BI119" i="2"/>
  <c r="BH119" i="2"/>
  <c r="BG119" i="2"/>
  <c r="BE119" i="2"/>
  <c r="T119" i="2"/>
  <c r="R119" i="2"/>
  <c r="P119" i="2"/>
  <c r="BK119" i="2"/>
  <c r="J119" i="2"/>
  <c r="BF119" i="2" s="1"/>
  <c r="BI117" i="2"/>
  <c r="BH117" i="2"/>
  <c r="BG117" i="2"/>
  <c r="BE117" i="2"/>
  <c r="T117" i="2"/>
  <c r="T116" i="2" s="1"/>
  <c r="R117" i="2"/>
  <c r="R116" i="2" s="1"/>
  <c r="P117" i="2"/>
  <c r="P116" i="2" s="1"/>
  <c r="BK117" i="2"/>
  <c r="BK116" i="2" s="1"/>
  <c r="J116" i="2" s="1"/>
  <c r="J117" i="2"/>
  <c r="BF117" i="2" s="1"/>
  <c r="J55" i="2"/>
  <c r="BI115" i="2"/>
  <c r="BH115" i="2"/>
  <c r="BG115" i="2"/>
  <c r="BE115" i="2"/>
  <c r="T115" i="2"/>
  <c r="R115" i="2"/>
  <c r="P115" i="2"/>
  <c r="BK115" i="2"/>
  <c r="J115" i="2"/>
  <c r="BF115" i="2" s="1"/>
  <c r="BI112" i="2"/>
  <c r="BH112" i="2"/>
  <c r="BG112" i="2"/>
  <c r="BE112" i="2"/>
  <c r="T112" i="2"/>
  <c r="R112" i="2"/>
  <c r="P112" i="2"/>
  <c r="BK112" i="2"/>
  <c r="J112" i="2"/>
  <c r="BF112" i="2" s="1"/>
  <c r="BI110" i="2"/>
  <c r="BH110" i="2"/>
  <c r="BG110" i="2"/>
  <c r="BE110" i="2"/>
  <c r="T110" i="2"/>
  <c r="R110" i="2"/>
  <c r="P110" i="2"/>
  <c r="BK110" i="2"/>
  <c r="J110" i="2"/>
  <c r="BF110" i="2" s="1"/>
  <c r="BI108" i="2"/>
  <c r="BH108" i="2"/>
  <c r="BG108" i="2"/>
  <c r="BE108" i="2"/>
  <c r="T108" i="2"/>
  <c r="R108" i="2"/>
  <c r="P108" i="2"/>
  <c r="BK108" i="2"/>
  <c r="J108" i="2"/>
  <c r="BF108" i="2" s="1"/>
  <c r="BI105" i="2"/>
  <c r="BH105" i="2"/>
  <c r="BG105" i="2"/>
  <c r="BE105" i="2"/>
  <c r="T105" i="2"/>
  <c r="R105" i="2"/>
  <c r="P105" i="2"/>
  <c r="BK105" i="2"/>
  <c r="J105" i="2"/>
  <c r="BF105" i="2" s="1"/>
  <c r="BI103" i="2"/>
  <c r="BH103" i="2"/>
  <c r="BG103" i="2"/>
  <c r="BE103" i="2"/>
  <c r="T103" i="2"/>
  <c r="R103" i="2"/>
  <c r="P103" i="2"/>
  <c r="BK103" i="2"/>
  <c r="J103" i="2"/>
  <c r="BF103" i="2" s="1"/>
  <c r="BI101" i="2"/>
  <c r="F32" i="2" s="1"/>
  <c r="BD52" i="1" s="1"/>
  <c r="BH101" i="2"/>
  <c r="F31" i="2" s="1"/>
  <c r="BC52" i="1" s="1"/>
  <c r="BG101" i="2"/>
  <c r="F30" i="2" s="1"/>
  <c r="BB52" i="1" s="1"/>
  <c r="BE101" i="2"/>
  <c r="T101" i="2"/>
  <c r="T100" i="2" s="1"/>
  <c r="T99" i="2" s="1"/>
  <c r="T98" i="2" s="1"/>
  <c r="R101" i="2"/>
  <c r="R100" i="2" s="1"/>
  <c r="R99" i="2" s="1"/>
  <c r="R98" i="2" s="1"/>
  <c r="P101" i="2"/>
  <c r="P100" i="2" s="1"/>
  <c r="P99" i="2" s="1"/>
  <c r="P98" i="2" s="1"/>
  <c r="AU52" i="1" s="1"/>
  <c r="BK101" i="2"/>
  <c r="BK100" i="2" s="1"/>
  <c r="J101" i="2"/>
  <c r="BF101" i="2" s="1"/>
  <c r="J94" i="2"/>
  <c r="F94" i="2"/>
  <c r="F92" i="2"/>
  <c r="E90" i="2"/>
  <c r="J47" i="2"/>
  <c r="F47" i="2"/>
  <c r="F45" i="2"/>
  <c r="E43" i="2"/>
  <c r="J16" i="2"/>
  <c r="E16" i="2"/>
  <c r="F95" i="2" s="1"/>
  <c r="J15" i="2"/>
  <c r="J10" i="2"/>
  <c r="J92" i="2" s="1"/>
  <c r="BD51" i="1"/>
  <c r="W30" i="1" s="1"/>
  <c r="BC51" i="1"/>
  <c r="W29" i="1" s="1"/>
  <c r="BB51" i="1"/>
  <c r="W28" i="1" s="1"/>
  <c r="AY51" i="1"/>
  <c r="AX51" i="1"/>
  <c r="AU51" i="1"/>
  <c r="AS51" i="1"/>
  <c r="L47" i="1"/>
  <c r="AM46" i="1"/>
  <c r="L46" i="1"/>
  <c r="AM44" i="1"/>
  <c r="L44" i="1"/>
  <c r="L42" i="1"/>
  <c r="L41" i="1"/>
  <c r="J29" i="2" l="1"/>
  <c r="AW52" i="1" s="1"/>
  <c r="F29" i="2"/>
  <c r="BA52" i="1" s="1"/>
  <c r="BA51" i="1" s="1"/>
  <c r="J45" i="2"/>
  <c r="F48" i="2"/>
  <c r="J100" i="2"/>
  <c r="J54" i="2" s="1"/>
  <c r="BK99" i="2"/>
  <c r="J28" i="2"/>
  <c r="AV52" i="1" s="1"/>
  <c r="AT52" i="1" s="1"/>
  <c r="F28" i="2"/>
  <c r="AZ52" i="1" s="1"/>
  <c r="AZ51" i="1" s="1"/>
  <c r="J185" i="2"/>
  <c r="J60" i="2" s="1"/>
  <c r="BK184" i="2"/>
  <c r="J184" i="2" s="1"/>
  <c r="J59" i="2" s="1"/>
  <c r="J476" i="2"/>
  <c r="J80" i="2" s="1"/>
  <c r="BK475" i="2"/>
  <c r="J475" i="2" s="1"/>
  <c r="J79" i="2" s="1"/>
  <c r="W26" i="1" l="1"/>
  <c r="AV51" i="1"/>
  <c r="J99" i="2"/>
  <c r="J53" i="2" s="1"/>
  <c r="BK98" i="2"/>
  <c r="J98" i="2" s="1"/>
  <c r="W27" i="1"/>
  <c r="AW51" i="1"/>
  <c r="AK27" i="1" s="1"/>
  <c r="J52" i="2" l="1"/>
  <c r="J25" i="2"/>
  <c r="AK26" i="1"/>
  <c r="AT51" i="1"/>
  <c r="AG52" i="1" l="1"/>
  <c r="J34" i="2"/>
  <c r="AG51" i="1" l="1"/>
  <c r="AN52" i="1"/>
  <c r="AK23" i="1" l="1"/>
  <c r="AK32" i="1" s="1"/>
  <c r="AN51" i="1"/>
</calcChain>
</file>

<file path=xl/sharedStrings.xml><?xml version="1.0" encoding="utf-8"?>
<sst xmlns="http://schemas.openxmlformats.org/spreadsheetml/2006/main" count="4777" uniqueCount="1185">
  <si>
    <t>Export VZ</t>
  </si>
  <si>
    <t>List obsahuje:</t>
  </si>
  <si>
    <t>1) Rekapitulace stavby</t>
  </si>
  <si>
    <t>2) Rekapitulace objektů stavby a soupisů prací</t>
  </si>
  <si>
    <t>3.0</t>
  </si>
  <si>
    <t>ZAMOK</t>
  </si>
  <si>
    <t>False</t>
  </si>
  <si>
    <t>{a0399425-505f-475a-a082-f99d1705b632}</t>
  </si>
  <si>
    <t>0,01</t>
  </si>
  <si>
    <t>21</t>
  </si>
  <si>
    <t>15</t>
  </si>
  <si>
    <t>REKAPITULACE STAVBY</t>
  </si>
  <si>
    <t>v ---  níže se nacházejí doplnkové a pomocné údaje k sestavám  --- v</t>
  </si>
  <si>
    <t>Návod na vyplnění</t>
  </si>
  <si>
    <t>0,001</t>
  </si>
  <si>
    <t>Kód:</t>
  </si>
  <si>
    <t>170104</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</si>
  <si>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</si>
  <si>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</si>
  <si>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Přestavba sociálního zařízení a úprava pokojů imobilních klidentů 24 jednotek - V. etapa</t>
  </si>
  <si>
    <t>0,1</t>
  </si>
  <si>
    <t>KSO:</t>
  </si>
  <si>
    <t/>
  </si>
  <si>
    <t>CC-CZ:</t>
  </si>
  <si>
    <t>1</t>
  </si>
  <si>
    <t>Místo:</t>
  </si>
  <si>
    <t>Polní 378</t>
  </si>
  <si>
    <t>Datum:</t>
  </si>
  <si>
    <t>15. 2. 2017</t>
  </si>
  <si>
    <t>10</t>
  </si>
  <si>
    <t>100</t>
  </si>
  <si>
    <t>Zadavatel:</t>
  </si>
  <si>
    <t>IČ:</t>
  </si>
  <si>
    <t>71175237</t>
  </si>
  <si>
    <t>DPS v Lázních Kynžvart, p.o.</t>
  </si>
  <si>
    <t>DIČ:</t>
  </si>
  <si>
    <t>Uchazeč:</t>
  </si>
  <si>
    <t>Vyplň údaj</t>
  </si>
  <si>
    <t>Projektant:</t>
  </si>
  <si>
    <t>64825663</t>
  </si>
  <si>
    <t>S P I R A L spol. s r. o.</t>
  </si>
  <si>
    <t>CZ64825663</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</si>
  <si>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</si>
  <si>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</si>
  <si>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</si>
  <si>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</si>
  <si>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</si>
  <si>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</si>
  <si>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</si>
  <si>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</si>
  <si>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</si>
  <si>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</si>
  <si>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</si>
  <si>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</si>
  <si>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</si>
  <si>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</si>
  <si>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</si>
  <si>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</si>
  <si>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</si>
  <si>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</si>
  <si>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</si>
  <si>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</si>
  <si>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</si>
  <si>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</si>
  <si>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</si>
  <si>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</si>
  <si>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</si>
  <si>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</si>
  <si>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</si>
  <si>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</si>
  <si>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</si>
  <si>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</si>
  <si>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</si>
  <si>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</si>
  <si>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</si>
  <si>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</si>
  <si>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</si>
  <si>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</si>
  <si>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</si>
  <si>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</si>
  <si>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</si>
  <si>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</si>
  <si>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</si>
  <si>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</si>
  <si>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</si>
  <si>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</si>
  <si>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</si>
  <si>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</si>
  <si>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</si>
  <si>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</si>
  <si>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</si>
  <si>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</si>
  <si>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</si>
  <si>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</si>
  <si>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</si>
  <si>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</si>
  <si>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</si>
  <si>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</si>
  <si>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</si>
  <si>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</si>
  <si>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</si>
  <si>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</si>
  <si>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</si>
  <si>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</si>
  <si>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</si>
  <si>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</si>
  <si>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</si>
  <si>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</si>
  <si>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740 - Elektromontáže - zkoušky a revize</t>
  </si>
  <si>
    <t xml:space="preserve">    742 - Elektromontáže - rozvodný systém</t>
  </si>
  <si>
    <t xml:space="preserve">    743 - Elektromontáže - hrubá montáž</t>
  </si>
  <si>
    <t xml:space="preserve">    744 - Elektromontáže - rozvody vodičů měděných</t>
  </si>
  <si>
    <t xml:space="preserve">    747 - Elektromontáže - kompletace rozvodů</t>
  </si>
  <si>
    <t xml:space="preserve">    748 - Elektromontáže</t>
  </si>
  <si>
    <t xml:space="preserve">    763 - Montované konstrukce – dřevostavby, sádrokartony</t>
  </si>
  <si>
    <t xml:space="preserve">    766 - Konstrukce truhlářské</t>
  </si>
  <si>
    <t xml:space="preserve">    767 - Konstrukce zámečnické</t>
  </si>
  <si>
    <t xml:space="preserve">    771 - Podlahy z dlaždic</t>
  </si>
  <si>
    <t xml:space="preserve">    776 - Podlahy povlakové</t>
  </si>
  <si>
    <t xml:space="preserve">    781 - Dokončovací práce - obklady keramické</t>
  </si>
  <si>
    <t xml:space="preserve">    783 - Dokončovací práce - nátěry</t>
  </si>
  <si>
    <t xml:space="preserve">    784 - Dokončovací práce - malby a tapety</t>
  </si>
  <si>
    <t>VRN - Vedlejší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</si>
  <si>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</si>
  <si>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</si>
  <si>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</si>
  <si>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</si>
  <si>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</si>
  <si>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</si>
  <si>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</si>
  <si>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</si>
  <si>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</si>
  <si>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</si>
  <si>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</si>
  <si>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</si>
  <si>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</si>
  <si>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</si>
  <si>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</si>
  <si>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</si>
  <si>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</si>
  <si>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</si>
  <si>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3</t>
  </si>
  <si>
    <t>Svislé a kompletní konstrukce</t>
  </si>
  <si>
    <t>K</t>
  </si>
  <si>
    <t>317142322</t>
  </si>
  <si>
    <t>Překlady nenosné prefabrikované z pórobetonu YTONG osazené do tenkého maltového lože, v příčkách přímé, světlost otvoru do 1010 mm tl. 150 mm</t>
  </si>
  <si>
    <t>kus</t>
  </si>
  <si>
    <t>CS ÚRS 2015 02</t>
  </si>
  <si>
    <t>4</t>
  </si>
  <si>
    <t>-715670719</t>
  </si>
  <si>
    <t>PSC</t>
  </si>
  <si>
    <t xml:space="preserve">Poznámka k souboru cen:_x000D_
1. V cenách jsou započteny náklady na dodání a uložení překladu, včetně podmazání ložné plochy tenkovrstvou maltou. </t>
  </si>
  <si>
    <t>317168116</t>
  </si>
  <si>
    <t>Překlady keramické (POROTHERM, HELUZ) ploché osazené do maltového lože, výšky překladu 7,1 cm šířky 11,5 cm, délky 225 cm</t>
  </si>
  <si>
    <t>-1114872699</t>
  </si>
  <si>
    <t xml:space="preserve">Poznámka k souboru cen:_x000D_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-82.. a -83.. (překlady roletové) nejsou započteny náklady na: a) vysoký překlad a svislou izolaci v úrovni stropního věnce u složených roletových překladů; tyto se ocení samostatně, b) dodávku a montáž rolet, případně žaluzií; tyto se ocení samostatně. 4.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t>
  </si>
  <si>
    <t>342241162</t>
  </si>
  <si>
    <t>Příčky nebo přizdívky jednoduché z cihel nebo příčkovek pálených na maltu MVC nebo MC plných P 7,5 až P 15 dl. 290 mm (290x140x65 mm) o tl. 140 mm</t>
  </si>
  <si>
    <t>m2</t>
  </si>
  <si>
    <t>187820599</t>
  </si>
  <si>
    <t xml:space="preserve">Poznámka k souboru cen:_x000D_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</si>
  <si>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VV</t>
  </si>
  <si>
    <t>0,8*24</t>
  </si>
  <si>
    <t>342272323</t>
  </si>
  <si>
    <t>Příčky z pórobetonových přesných příčkovek (YTONG) hladkých, objemové hmotnosti 500 kg/m3 na tenké maltové lože, tloušťky příčky 100 mm</t>
  </si>
  <si>
    <t>-2010339290</t>
  </si>
  <si>
    <t>2,65*24</t>
  </si>
  <si>
    <t>5</t>
  </si>
  <si>
    <t>342272523</t>
  </si>
  <si>
    <t>Příčky z pórobetonových přesných příčkovek (YTONG) hladkých, objemové hmotnosti 500 kg/m3 na tenké maltové lože, tloušťky příčky 150 mm</t>
  </si>
  <si>
    <t>-1623617870</t>
  </si>
  <si>
    <t>(3,42*2,65-0,9*1,97)*24</t>
  </si>
  <si>
    <t>6</t>
  </si>
  <si>
    <t>342291131</t>
  </si>
  <si>
    <t>Ukotvení příček plochými kotvami, do konstrukce betonové</t>
  </si>
  <si>
    <t>m</t>
  </si>
  <si>
    <t>-1336978152</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</si>
  <si>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</si>
  <si>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7,95*24</t>
  </si>
  <si>
    <t>7</t>
  </si>
  <si>
    <t>R-342272249</t>
  </si>
  <si>
    <t>Přizdívka závěsného WC typu Geberit tvárnicemi Ytong 500 kg/m3</t>
  </si>
  <si>
    <t>2053960520</t>
  </si>
  <si>
    <t>Úpravy povrchů, podlahy a osazování výplní</t>
  </si>
  <si>
    <t>8</t>
  </si>
  <si>
    <t>611311131</t>
  </si>
  <si>
    <t>Potažení vnitřních ploch štukem tloušťky do 3 mm vodorovných konstrukcí stropů rovných</t>
  </si>
  <si>
    <t>-261735724</t>
  </si>
  <si>
    <t>(3,45*4,045+1,25*2,9)*24</t>
  </si>
  <si>
    <t>9</t>
  </si>
  <si>
    <t>612311131</t>
  </si>
  <si>
    <t>Potažení vnitřních ploch štukem tloušťky do 3 mm svislých konstrukcí stěn</t>
  </si>
  <si>
    <t>-550422078</t>
  </si>
  <si>
    <t>(2,8*(3,45+4,045*2+1,25+2,9))*24</t>
  </si>
  <si>
    <t>-(2,1*1,5+0,9*2,0)*24</t>
  </si>
  <si>
    <t>Součet</t>
  </si>
  <si>
    <t>612341121</t>
  </si>
  <si>
    <t>Omítka sádrová nebo vápenosádrová vnitřních ploch nanášená ručně jednovrstvá, tloušťky do 10 mm hladká svislých konstrukcí stěn</t>
  </si>
  <si>
    <t>-1122720438</t>
  </si>
  <si>
    <t xml:space="preserve">Poznámka k souboru cen:_x000D_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</si>
  <si>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(2,8*(3,45+1,25*2+2,9)+0,8*(1,55*2+2,9*2))*24</t>
  </si>
  <si>
    <t>-(0,9*2,0*3)*24</t>
  </si>
  <si>
    <t>11</t>
  </si>
  <si>
    <t>631311123</t>
  </si>
  <si>
    <t>Mazanina z betonu prostého tl. přes 80 do 120 mm tř. C 12/15</t>
  </si>
  <si>
    <t>m3</t>
  </si>
  <si>
    <t>1768309023</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</si>
  <si>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</si>
  <si>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0,518*24</t>
  </si>
  <si>
    <t>12</t>
  </si>
  <si>
    <t>631319012</t>
  </si>
  <si>
    <t>Příplatek k cenám mazanin za úpravu povrchu mazaniny přehlazením, mazanina tl. přes 80 do 120 mm</t>
  </si>
  <si>
    <t>-111213457</t>
  </si>
  <si>
    <t xml:space="preserve">Poznámka k souboru cen:_x000D_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</si>
  <si>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13</t>
  </si>
  <si>
    <t>631362021</t>
  </si>
  <si>
    <t>Výztuž mazanin ze svařovaných sítí z drátů typu KARI</t>
  </si>
  <si>
    <t>t</t>
  </si>
  <si>
    <t>-917485030</t>
  </si>
  <si>
    <t>(10,35/6*1,1*18,2*0,001)*24</t>
  </si>
  <si>
    <t>14</t>
  </si>
  <si>
    <t>632451434</t>
  </si>
  <si>
    <t>Potěr pískocementový běžný tl. přes 20 do 30 mm tř. C 15</t>
  </si>
  <si>
    <t>-660051132</t>
  </si>
  <si>
    <t xml:space="preserve">Poznámka k souboru cen:_x000D_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</si>
  <si>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642946112</t>
  </si>
  <si>
    <t>Osazení stavebního pouzdra posuvných dveří do zděné příčky s jednou kapsou pro jedno dveřní křídlo průchozí šířky přes 800 do 1200 mm</t>
  </si>
  <si>
    <t>-1325908697</t>
  </si>
  <si>
    <t xml:space="preserve">Poznámka k souboru cen:_x000D_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</si>
  <si>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16</t>
  </si>
  <si>
    <t>M</t>
  </si>
  <si>
    <t>553316130</t>
  </si>
  <si>
    <t>Zárubně kovové pouzdra posuvných dveří pouzdra stavební NORMA STANDARD síla pouzdra 100 mm standardní rozměry - čistý průchod 1970 mm S700-090  900 mm</t>
  </si>
  <si>
    <t>1624639756</t>
  </si>
  <si>
    <t>Ostatní konstrukce a práce-bourání</t>
  </si>
  <si>
    <t>17</t>
  </si>
  <si>
    <t>919735122</t>
  </si>
  <si>
    <t>Řezání stávajícího betonového krytu nebo podkladu hloubky přes 50 do 100 mm</t>
  </si>
  <si>
    <t>19745590</t>
  </si>
  <si>
    <t xml:space="preserve">Poznámka k souboru cen:_x000D_
1. V cenách jsou započteny i náklady na spotřebu vody. </t>
  </si>
  <si>
    <t>3,45*24</t>
  </si>
  <si>
    <t>18</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</si>
  <si>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</si>
  <si>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</si>
  <si>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1105929807</t>
  </si>
  <si>
    <t xml:space="preserve">Poznámka k souboru cen:_x000D_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</si>
  <si>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3,45*(5,4+1,7)*24</t>
  </si>
  <si>
    <t>19</t>
  </si>
  <si>
    <t>965041341</t>
  </si>
  <si>
    <t>Bourání podkladů pod dlažby nebo litých celistvých podlah a mazanin škvárobetonových tl. do 100 mm, plochy přes 4 m2</t>
  </si>
  <si>
    <t>1989254557</t>
  </si>
  <si>
    <t>(3,0*3,45*0,07)*24</t>
  </si>
  <si>
    <t>20</t>
  </si>
  <si>
    <t>968062747</t>
  </si>
  <si>
    <t>Vybourání dřevěných rámů oken s křídly, dveřních zárubní, vrat, stěn, ostění nebo obkladů stěn plných, zasklených nebo výkladních pevných nebo otevíratelných, plochy přes 4 m2</t>
  </si>
  <si>
    <t>-597083773</t>
  </si>
  <si>
    <t xml:space="preserve">Poznámka k souboru cen:_x000D_
1. V cenách -2244 až -2747 jsou započteny i náklady na vyvěšení křídel. </t>
  </si>
  <si>
    <t>(2,65*(3,45+1,6*2+0,8))*24</t>
  </si>
  <si>
    <t>968072455</t>
  </si>
  <si>
    <t>Vybourání kovových rámů oken s křídly, dveřních zárubní, vrat, stěn, ostění nebo obkladů dveřních zárubní, plochy do 2 m2</t>
  </si>
  <si>
    <t>1986728045</t>
  </si>
  <si>
    <t xml:space="preserve">Poznámka k souboru cen:_x000D_
1. V cenách -2244 až -2559 jsou započteny i náklady na vyvěšení křídel. 2. Cenou -2641 se oceňuje i vybourání nosné ocelové konstrukce pro sádrokartonové příčky. </t>
  </si>
  <si>
    <t>vyřezání zárubní z panelu diamantovým kotoučem</t>
  </si>
  <si>
    <t>(0,8*2,0)*24</t>
  </si>
  <si>
    <t>22</t>
  </si>
  <si>
    <t>977151113</t>
  </si>
  <si>
    <t>Jádrové vrty diamantovými korunkami do stavebních materiálů (železobetonu, betonu, cihel, obkladů, dlažeb, kamene) průměru přes 40 do 50 mm</t>
  </si>
  <si>
    <t>-199624494</t>
  </si>
  <si>
    <t xml:space="preserve">Poznámka k souboru cen:_x000D_
1. V cenách jsou započteny i náklady na rozměření, ukotvení vrtacího stroje, vrtání, opotřebení diamantových vrtacích korunek a spotřebu vody. 2. V cenách -1211 až -1233 pro dovrchní vrty jsou započteny i náklady na odsátí výplachové vody z vrtu. </t>
  </si>
  <si>
    <t>(0,3*3)*24</t>
  </si>
  <si>
    <t>23</t>
  </si>
  <si>
    <t>977151116</t>
  </si>
  <si>
    <t>Jádrové vrty diamantovými korunkami do stavebních materiálů (železobetonu, betonu, cihel, obkladů, dlažeb, kamene) průměru přes 70 do 80 mm</t>
  </si>
  <si>
    <t>-1437264290</t>
  </si>
  <si>
    <t>(0,3*2)*24</t>
  </si>
  <si>
    <t>24</t>
  </si>
  <si>
    <t>977151122</t>
  </si>
  <si>
    <t>Jádrové vrty diamantovými korunkami do stavebních materiálů (železobetonu, betonu, cihel, obkladů, dlažeb, kamene) průměru přes 120 do 130 mm</t>
  </si>
  <si>
    <t>-1004520816</t>
  </si>
  <si>
    <t>0,3*24</t>
  </si>
  <si>
    <t>25</t>
  </si>
  <si>
    <t>R-969021132</t>
  </si>
  <si>
    <t>Demontáž a likvidace vybavení původních koupelen a WC</t>
  </si>
  <si>
    <t>kompl</t>
  </si>
  <si>
    <t>363053484</t>
  </si>
  <si>
    <t>997</t>
  </si>
  <si>
    <t>Přesun sutě</t>
  </si>
  <si>
    <t>26</t>
  </si>
  <si>
    <t>997013216</t>
  </si>
  <si>
    <t>Vnitrostaveništní doprava suti a vybouraných hmot vodorovně do 50 m svisle ručně (nošením po schodech) pro budovy a haly výšky přes 18 do 21 m</t>
  </si>
  <si>
    <t>1745426922</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</si>
  <si>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</si>
  <si>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27</t>
  </si>
  <si>
    <t>997013219</t>
  </si>
  <si>
    <t>Vnitrostaveništní doprava suti a vybouraných hmot vodorovně do 50 m Příplatek k cenám -3111 až -3217 za zvětšenou vodorovnou dopravu přes vymezenou dopravní vzdálenost za každých dalších i započatých 10 m</t>
  </si>
  <si>
    <t>693685299</t>
  </si>
  <si>
    <t>42,758*50 'Přepočtené koeficientem množství</t>
  </si>
  <si>
    <t>28</t>
  </si>
  <si>
    <t>997013501</t>
  </si>
  <si>
    <t>Odvoz suti a vybouraných hmot na skládku nebo meziskládku se složením, na vzdálenost do 1 km</t>
  </si>
  <si>
    <t>-40688140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</si>
  <si>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</si>
  <si>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29</t>
  </si>
  <si>
    <t>997013509</t>
  </si>
  <si>
    <t>Odvoz suti a vybouraných hmot na skládku nebo meziskládku se složením, na vzdálenost Příplatek k ceně za každý další i započatý 1 km přes 1 km</t>
  </si>
  <si>
    <t>144839514</t>
  </si>
  <si>
    <t>42,758*10 'Přepočtené koeficientem množství</t>
  </si>
  <si>
    <t>30</t>
  </si>
  <si>
    <t>997013831</t>
  </si>
  <si>
    <t>Poplatek za uložení stavebního odpadu na skládce (skládkovné) směsného</t>
  </si>
  <si>
    <t>-1158930436</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</si>
  <si>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</si>
  <si>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</si>
  <si>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</si>
  <si>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31</t>
  </si>
  <si>
    <t>998012024</t>
  </si>
  <si>
    <t>Přesun hmot pro budovy občanské výstavby, bydlení, výrobu a služby s nosnou svislou konstrukcí monolitickou betonovou tyčovou nebo plošnou s jakýkoliv obvodovým pláštěm kromě vyzdívaného vodorovná dopravní vzdálenost do 100 m pro budovy výšky přes 24 do 36 m</t>
  </si>
  <si>
    <t>-1072351876</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</si>
  <si>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</si>
  <si>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</si>
  <si>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</si>
  <si>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</si>
  <si>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</si>
  <si>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32</t>
  </si>
  <si>
    <t>711493112</t>
  </si>
  <si>
    <t>Izolace proti podpovrchové a tlakové vodě - ostatní SCHOMBURG na ploše vodorovné V těsnicí stěrkou AQUAFIN-1K</t>
  </si>
  <si>
    <t>-932544422</t>
  </si>
  <si>
    <t>(2,1*2,9)*24</t>
  </si>
  <si>
    <t>33</t>
  </si>
  <si>
    <t>711493122</t>
  </si>
  <si>
    <t>Izolace proti podpovrchové a tlakové vodě - ostatní SCHOMBURG na ploše svislé S těsnicí stěrkou AQUAFIN-1K</t>
  </si>
  <si>
    <t>165912748</t>
  </si>
  <si>
    <t>(2*(1,5+1,5)+1)*24</t>
  </si>
  <si>
    <t>34</t>
  </si>
  <si>
    <t>998711103</t>
  </si>
  <si>
    <t>Přesun hmot pro izolace proti vodě, vlhkosti a plynům stanovený z hmotnosti přesunovaného materiálu vodorovná dopravní vzdálenost do 50 m v objektech výšky přes 12 do 60 m</t>
  </si>
  <si>
    <t>-480719144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</si>
  <si>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</si>
  <si>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</si>
  <si>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</si>
  <si>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35</t>
  </si>
  <si>
    <t>713121111</t>
  </si>
  <si>
    <t>Montáž tepelné izolace podlah rohožemi, pásy, deskami, dílci, bloky (izolační materiál ve specifikaci) kladenými volně jednovrstvá</t>
  </si>
  <si>
    <t>-696258127</t>
  </si>
  <si>
    <t xml:space="preserve">Poznámka k souboru cen:_x000D_
1. Množství tepelné izolace podlah okrajovými pásky k ceně -1211 se určuje v m projektované délky obložení (bez přesahů) na obvodu podlahy. </t>
  </si>
  <si>
    <t>(3,4*3,0)*24</t>
  </si>
  <si>
    <t>36</t>
  </si>
  <si>
    <t>283758650</t>
  </si>
  <si>
    <t>Desky z lehčených plastů desky z pěnového polystyrénu - samozhášivého typ EPS 70Z, objemová hmotnost 15 - 20 kg/m3 tepelně izolační desky pro izolace stěn, stropů, podlah, příček apod rozměr 1000 x 500 mm, lambda=0,039 [W / m K] 20 mm</t>
  </si>
  <si>
    <t>1858616237</t>
  </si>
  <si>
    <t>P</t>
  </si>
  <si>
    <t>Poznámka k položce:
lambda=0,039 [W / m K]</t>
  </si>
  <si>
    <t>244,8*1,02 'Přepočtené koeficientem množství</t>
  </si>
  <si>
    <t>37</t>
  </si>
  <si>
    <t>713191132</t>
  </si>
  <si>
    <t>Montáž tepelné izolace stavebních konstrukcí - doplňky a konstrukční součásti podlah, stropů vrchem nebo střech překrytím fólií separační z PE</t>
  </si>
  <si>
    <t>582714531</t>
  </si>
  <si>
    <t>6,09*24</t>
  </si>
  <si>
    <t>38</t>
  </si>
  <si>
    <t>283231500</t>
  </si>
  <si>
    <t>Fólie z polyetylénu a jednoduché výrobky z nich separační fólie separační fólie CEMIX PE fólie pro lité podlahy   bal. 100 m2</t>
  </si>
  <si>
    <t>216984816</t>
  </si>
  <si>
    <t>Poznámka k položce:
oddělení betonových nebo samonivelačních vyrovnávacích vrstev</t>
  </si>
  <si>
    <t>146,16*1,1 'Přepočtené koeficientem množství</t>
  </si>
  <si>
    <t>39</t>
  </si>
  <si>
    <t>998713103</t>
  </si>
  <si>
    <t>Přesun hmot pro izolace tepelné stanovený z hmotnosti přesunovaného materiálu vodorovná dopravní vzdálenost do 50 m v objektech výšky přes 12 m do 24 m</t>
  </si>
  <si>
    <t>1737521827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</si>
  <si>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</si>
  <si>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</si>
  <si>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</si>
  <si>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40</t>
  </si>
  <si>
    <t>721171808</t>
  </si>
  <si>
    <t>Demontáž potrubí z novodurových trub odpadních nebo připojovacích přes 75 do D 114</t>
  </si>
  <si>
    <t>-1913141067</t>
  </si>
  <si>
    <t xml:space="preserve">Poznámka k souboru cen:_x000D_
1. Demontáž plstěných pásů se oceňuje cenami souboru cen 722 18-18 Demontáž plstěných pásů z trub, části B 02. </t>
  </si>
  <si>
    <t>4,6*24</t>
  </si>
  <si>
    <t>2,0*4</t>
  </si>
  <si>
    <t>41</t>
  </si>
  <si>
    <t>721171916</t>
  </si>
  <si>
    <t>Opravy odpadního potrubí plastového propojení dosavadního potrubí DN 125</t>
  </si>
  <si>
    <t>600323136</t>
  </si>
  <si>
    <t>4+24</t>
  </si>
  <si>
    <t>42</t>
  </si>
  <si>
    <t>721174025</t>
  </si>
  <si>
    <t>Potrubí z plastových trub HT Systém (polypropylenové PPs) odpadní (svislé) DN 100</t>
  </si>
  <si>
    <t>1047811796</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</si>
  <si>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</si>
  <si>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3,2*24</t>
  </si>
  <si>
    <t>43</t>
  </si>
  <si>
    <t>721174042</t>
  </si>
  <si>
    <t>Potrubí z plastových trub HT Systém (polypropylenové PPs) připojovací DN 40</t>
  </si>
  <si>
    <t>1693161136</t>
  </si>
  <si>
    <t>0,5*24</t>
  </si>
  <si>
    <t>1,5*4</t>
  </si>
  <si>
    <t>44</t>
  </si>
  <si>
    <t>721174043</t>
  </si>
  <si>
    <t>Potrubí z plastových trub HT Systém (polypropylenové PPs) připojovací DN 50</t>
  </si>
  <si>
    <t>-263392006</t>
  </si>
  <si>
    <t>3,8*24</t>
  </si>
  <si>
    <t>45</t>
  </si>
  <si>
    <t>721290111</t>
  </si>
  <si>
    <t>Zkouška těsnosti kanalizace v objektech vodou do DN 125</t>
  </si>
  <si>
    <t>-504566550</t>
  </si>
  <si>
    <t xml:space="preserve">Poznámka k souboru cen:_x000D_
1. V ceně -0123 není započteno dodání média; jeho dodávka se oceňuje ve specifikaci. </t>
  </si>
  <si>
    <t>10,3*24</t>
  </si>
  <si>
    <t>46</t>
  </si>
  <si>
    <t>R-721175130</t>
  </si>
  <si>
    <t>Zvuková izolace potrubí tl. 10 mm</t>
  </si>
  <si>
    <t>-1404446478</t>
  </si>
  <si>
    <t>7,5*24</t>
  </si>
  <si>
    <t>47</t>
  </si>
  <si>
    <t>998721103</t>
  </si>
  <si>
    <t>Přesun hmot pro vnitřní kanalizace stanovený z hmotnosti přesunovaného materiálu vodorovná dopravní vzdálenost do 50 m v objektech výšky přes 12 do 24 m</t>
  </si>
  <si>
    <t>-187341364</t>
  </si>
  <si>
    <t>722</t>
  </si>
  <si>
    <t>Zdravotechnika - vnitřní vodovod</t>
  </si>
  <si>
    <t>48</t>
  </si>
  <si>
    <t>722170801</t>
  </si>
  <si>
    <t>Demontáž rozvodů vody z plastů do D 25 mm</t>
  </si>
  <si>
    <t>705503205</t>
  </si>
  <si>
    <t>9,3*24</t>
  </si>
  <si>
    <t>2,5*4</t>
  </si>
  <si>
    <t>49</t>
  </si>
  <si>
    <t>722174002</t>
  </si>
  <si>
    <t>Potrubí z plastových trubek z polypropylenu (PPR) svařovaných polyfuzně PN 16 (SDR 7,4) D 20 x 2,8</t>
  </si>
  <si>
    <t>-922689395</t>
  </si>
  <si>
    <t xml:space="preserve">Poznámka k souboru cen:_x000D_
1. V cenách -4001 až -4088 jsou započteny náklady na montáž a dodávku potrubí a tvarovek. </t>
  </si>
  <si>
    <t>17,8*24</t>
  </si>
  <si>
    <t>50</t>
  </si>
  <si>
    <t>722181221</t>
  </si>
  <si>
    <t>Ochrana potrubí tepelně izolačními trubicemi z pěnového polyetylenu PE přilepenými v příčných a podélných spojích, tloušťky izolace přes 6 do 10 mm, vnitřního průměru DN do 22 mm</t>
  </si>
  <si>
    <t>1642548919</t>
  </si>
  <si>
    <t xml:space="preserve">Poznámka k souboru cen:_x000D_
1. V cenách -1211 až -1255 jsou započteny i náklady na dodání tepelně izolačních trubic. </t>
  </si>
  <si>
    <t>9,4*24</t>
  </si>
  <si>
    <t>51</t>
  </si>
  <si>
    <t>722181241</t>
  </si>
  <si>
    <t>Ochrana potrubí tepelně izolačními trubicemi z pěnového polyetylenu PE přilepenými v příčných a podélných spojích, tloušťky izolace přes 15 do 20 mm, vnitřního průměru DN do 22 mm</t>
  </si>
  <si>
    <t>859574937</t>
  </si>
  <si>
    <t>8,4*24</t>
  </si>
  <si>
    <t>52</t>
  </si>
  <si>
    <t>722220111</t>
  </si>
  <si>
    <t>Armatury s jedním závitem nástěnky pro výtokový ventil G 1/2</t>
  </si>
  <si>
    <t>1323020858</t>
  </si>
  <si>
    <t xml:space="preserve">Poznámka k souboru cen:_x000D_
1. Cenami -9101 až -9106 nelze oceňovat montáž nástěnek. 2. V cenách –0111 až -0122 je započteno i vyvedení a upevnění výpustek. </t>
  </si>
  <si>
    <t>5,0*24</t>
  </si>
  <si>
    <t>53</t>
  </si>
  <si>
    <t>722290215</t>
  </si>
  <si>
    <t>Zkoušky, proplach a desinfekce vodovodního potrubí zkoušky těsnosti vodovodního potrubí hrdlového nebo přírubového do DN 100</t>
  </si>
  <si>
    <t>-1720506368</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</si>
  <si>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</si>
  <si>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13,5*24</t>
  </si>
  <si>
    <t>54</t>
  </si>
  <si>
    <t>722290234</t>
  </si>
  <si>
    <t>Zkoušky, proplach a desinfekce vodovodního potrubí proplach a desinfekce vodovodního potrubí do DN 80</t>
  </si>
  <si>
    <t>-88378309</t>
  </si>
  <si>
    <t>55</t>
  </si>
  <si>
    <t>R-722170950</t>
  </si>
  <si>
    <t>Přesun svislých rozvodů v rámci šachty do 0,5 m</t>
  </si>
  <si>
    <t>-1999268380</t>
  </si>
  <si>
    <t>56</t>
  </si>
  <si>
    <t>R-722221133</t>
  </si>
  <si>
    <t>Rohový ventil výtokový 20x2,8 PN 16</t>
  </si>
  <si>
    <t>soubor</t>
  </si>
  <si>
    <t>-639590014</t>
  </si>
  <si>
    <t>3*24</t>
  </si>
  <si>
    <t>57</t>
  </si>
  <si>
    <t>R-722232040</t>
  </si>
  <si>
    <t>Uzavírací kulové kohouty 20x2,8 PN 16</t>
  </si>
  <si>
    <t>-1809608570</t>
  </si>
  <si>
    <t>2*24</t>
  </si>
  <si>
    <t>58</t>
  </si>
  <si>
    <t>998722103</t>
  </si>
  <si>
    <t>Přesun hmot pro vnitřní vodovod stanovený z hmotnosti přesunovaného materiálu vodorovná dopravní vzdálenost do 50 m v objektech výšky přes 12 do 24 m</t>
  </si>
  <si>
    <t>2066701806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</si>
  <si>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</si>
  <si>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</si>
  <si>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</si>
  <si>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59</t>
  </si>
  <si>
    <t>725211681</t>
  </si>
  <si>
    <t>Umyvadla keramická bez výtokových armatur zdravotní se zápachovou uzávěrkou připevněná na stěnu šrouby bílá 640 mm</t>
  </si>
  <si>
    <t>-235976805</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</si>
  <si>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</si>
  <si>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60</t>
  </si>
  <si>
    <t>725291642</t>
  </si>
  <si>
    <t>Doplňky zařízení koupelen a záchodů nerezové sedačky do sprchy</t>
  </si>
  <si>
    <t>-1818822619</t>
  </si>
  <si>
    <t>61</t>
  </si>
  <si>
    <t>725291703</t>
  </si>
  <si>
    <t>Doplňky zařízení koupelen a záchodů smaltované madla rovná, délky 500 mm</t>
  </si>
  <si>
    <t>-69857974</t>
  </si>
  <si>
    <t>62</t>
  </si>
  <si>
    <t>725291722</t>
  </si>
  <si>
    <t>Doplňky zařízení koupelen a záchodů smaltované madla krakorcová sklopná, délky 834 mm</t>
  </si>
  <si>
    <t>962701949</t>
  </si>
  <si>
    <t>63</t>
  </si>
  <si>
    <t>725522122</t>
  </si>
  <si>
    <t>Koupelnová topidla infrazářič 2.0 kW</t>
  </si>
  <si>
    <t>-1440487625</t>
  </si>
  <si>
    <t>64</t>
  </si>
  <si>
    <t>725841322</t>
  </si>
  <si>
    <t>Baterie sprchové klasické s roztečí 150 mm</t>
  </si>
  <si>
    <t>1359465847</t>
  </si>
  <si>
    <t xml:space="preserve">Poznámka k souboru cen:_x000D_
1. V cenách –1353-54, -1414 není započten napájecí zdroj. </t>
  </si>
  <si>
    <t>65</t>
  </si>
  <si>
    <t>R-24-001</t>
  </si>
  <si>
    <t>Rad.ventilátorek se zpětnou klapkou, napojený na světlo a s časovým zpožděním FFCF 234 T, 120m3/h, 0,03kW/230V, včetně potrubí, vyvedení nad střechu a osazení odvětrávací hlavice</t>
  </si>
  <si>
    <t>-702482619</t>
  </si>
  <si>
    <t>66</t>
  </si>
  <si>
    <t>R-725113101</t>
  </si>
  <si>
    <t>Zařízení záchodů montáž splachovače nádržkového plastového vysokopoložených</t>
  </si>
  <si>
    <t>1164500297</t>
  </si>
  <si>
    <t>67</t>
  </si>
  <si>
    <t>552817085-R</t>
  </si>
  <si>
    <t>montážní prvek pro závěsné WC ovládání zepředu, Duofix, pro tělesně postižené výška 112 cm</t>
  </si>
  <si>
    <t>690534331</t>
  </si>
  <si>
    <t>68</t>
  </si>
  <si>
    <t>R-725113123</t>
  </si>
  <si>
    <t>Zařízení záchodů montáž klozetových mís závěsných</t>
  </si>
  <si>
    <t>712150251</t>
  </si>
  <si>
    <t>69</t>
  </si>
  <si>
    <t>642389300-R</t>
  </si>
  <si>
    <t>závěsný klozet, hluboké splachování, PRO TĚLESNĚ POSTIŽENÉ</t>
  </si>
  <si>
    <t>1032963341</t>
  </si>
  <si>
    <t>70</t>
  </si>
  <si>
    <t>R-725241100</t>
  </si>
  <si>
    <t>Sifon sprchový nízký PVC</t>
  </si>
  <si>
    <t>-233661826</t>
  </si>
  <si>
    <t>71</t>
  </si>
  <si>
    <t>R-725291700</t>
  </si>
  <si>
    <t>Polička u umyvadla bílá - dle již osazených na DPS</t>
  </si>
  <si>
    <t>-203487359</t>
  </si>
  <si>
    <t>72</t>
  </si>
  <si>
    <t>R-725291713</t>
  </si>
  <si>
    <t>Doplňky zařízení koupelen a záchodů smaltované madlo tvar L dl vodorovně 600 mm, svisle 700 mm</t>
  </si>
  <si>
    <t>-1776346671</t>
  </si>
  <si>
    <t>73</t>
  </si>
  <si>
    <t>R-725291714</t>
  </si>
  <si>
    <t>Doplňky zařízení koupelen a záchodů nerezové madlo tvar L dl vodorovně 600 mm, svisle 700 mm (u sprchy)</t>
  </si>
  <si>
    <t>-969123412</t>
  </si>
  <si>
    <t>74</t>
  </si>
  <si>
    <t>R-725291723</t>
  </si>
  <si>
    <t>Doplňky zařízení koupelen a záchodů nerezové madlo krakorcové sklopné dl 834 mm</t>
  </si>
  <si>
    <t>2005894954</t>
  </si>
  <si>
    <t>75</t>
  </si>
  <si>
    <t>R-725822613</t>
  </si>
  <si>
    <t>Baterie zdravotní umyvadlové stojánkové pákové bez otvírání odpadu + lékařská páka</t>
  </si>
  <si>
    <t>139975417</t>
  </si>
  <si>
    <t>76</t>
  </si>
  <si>
    <t>998725103</t>
  </si>
  <si>
    <t>Přesun hmot pro zařizovací předměty stanovený z hmotnosti přesunovaného materiálu vodorovná dopravní vzdálenost do 50 m v objektech výšky přes 12 do 24 m</t>
  </si>
  <si>
    <t>-1890723236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</si>
  <si>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</si>
  <si>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740</t>
  </si>
  <si>
    <t>Elektromontáže - zkoušky a revize</t>
  </si>
  <si>
    <t>77</t>
  </si>
  <si>
    <t>R-740991000</t>
  </si>
  <si>
    <t>Demontáž stávajících rozvodů, likvidace</t>
  </si>
  <si>
    <t>636411948</t>
  </si>
  <si>
    <t>78</t>
  </si>
  <si>
    <t>R-740991110</t>
  </si>
  <si>
    <t>Revize elektro</t>
  </si>
  <si>
    <t>769911045</t>
  </si>
  <si>
    <t>79</t>
  </si>
  <si>
    <t>R-740991500</t>
  </si>
  <si>
    <t>Sekání, průrazy, drážkování, úklid a odvoz suti</t>
  </si>
  <si>
    <t>849095886</t>
  </si>
  <si>
    <t>742</t>
  </si>
  <si>
    <t>Elektromontáže - rozvodný systém</t>
  </si>
  <si>
    <t>80</t>
  </si>
  <si>
    <t>R-742221151</t>
  </si>
  <si>
    <t>Montáž a dodávka rozvaděče RP</t>
  </si>
  <si>
    <t>868251954</t>
  </si>
  <si>
    <t>743</t>
  </si>
  <si>
    <t>Elektromontáže - hrubá montáž</t>
  </si>
  <si>
    <t>81</t>
  </si>
  <si>
    <t>743131111</t>
  </si>
  <si>
    <t>Montáž trubek ochranných s nasunutím nebo našroubováním do krabic plastových tuhých, uložených pevně, vnitřního D do 20 mm</t>
  </si>
  <si>
    <t>-1802464730</t>
  </si>
  <si>
    <t>20,0*24</t>
  </si>
  <si>
    <t>82</t>
  </si>
  <si>
    <t>286191100</t>
  </si>
  <si>
    <t>Trubky z ostatních plastů pro systém GIACOTHERM ochranná hadice (husí krk) R985B 25  modrá</t>
  </si>
  <si>
    <t>-232011922</t>
  </si>
  <si>
    <t>Poznámka k položce:
kód výrobku: R985BY001</t>
  </si>
  <si>
    <t>83</t>
  </si>
  <si>
    <t>R-743411111</t>
  </si>
  <si>
    <t>Montáž krabic elektroinstalačních bez napojení na trubky a lišty, demontáže a montáže víčka a přístroje protahovacích nebo odbočných zapuštěných plastových kruhových, typ KU68/2-1902, KO97</t>
  </si>
  <si>
    <t>1286070844</t>
  </si>
  <si>
    <t>15*24</t>
  </si>
  <si>
    <t>84</t>
  </si>
  <si>
    <t>R-743411113</t>
  </si>
  <si>
    <t>Montáž a dodávka krabice rozbočné včetně svorek</t>
  </si>
  <si>
    <t>933976341</t>
  </si>
  <si>
    <t>4*24</t>
  </si>
  <si>
    <t>85</t>
  </si>
  <si>
    <t>R-743619245</t>
  </si>
  <si>
    <t>Montáž a dodávka svorky pospopjovací (Bernard)</t>
  </si>
  <si>
    <t>1750230035</t>
  </si>
  <si>
    <t>6*24</t>
  </si>
  <si>
    <t>744</t>
  </si>
  <si>
    <t>Elektromontáže - rozvody vodičů měděných</t>
  </si>
  <si>
    <t>86</t>
  </si>
  <si>
    <t>744411220</t>
  </si>
  <si>
    <t>Montáž kabelů měděných do 1 kV bez ukončení, uložených pod omítku stěn sk. 2 - CYBY, CYKY, CYMY, NYM, počtu a průřezu žil 2x1,5 až 2,5 mm2, 3x1,5 mm2, 4x1,5 mm2</t>
  </si>
  <si>
    <t>1494996836</t>
  </si>
  <si>
    <t>95,0*24</t>
  </si>
  <si>
    <t>87</t>
  </si>
  <si>
    <t>341110050-R</t>
  </si>
  <si>
    <t>kabel silový s Cu jádrem CYKY 2x1,5 mm2</t>
  </si>
  <si>
    <t>-1294808229</t>
  </si>
  <si>
    <t>88</t>
  </si>
  <si>
    <t>341110300-R</t>
  </si>
  <si>
    <t>kabel silový s Cu jádrem CYKY 3x1,5 mm2</t>
  </si>
  <si>
    <t>81885378</t>
  </si>
  <si>
    <t>89</t>
  </si>
  <si>
    <t>341110320-R</t>
  </si>
  <si>
    <t>kabel silový s Cu jádrem CYKY 3Cx1,5 mm2</t>
  </si>
  <si>
    <t>1899353423</t>
  </si>
  <si>
    <t>90</t>
  </si>
  <si>
    <t>744411230</t>
  </si>
  <si>
    <t>Montáž kabelů měděných do 1 kV bez ukončení, uložených pod omítku stěn sk. 2 - CYBY, CYKY, CYMY, NYM, počtu a průřezu žil 2x4 až 6 mm2, 3x2,5 až 6 mm2, 4x2,5 až 4 mm2, 5x1,5 až 2,5 mm2, 7x1,5 až 2,5 mm2</t>
  </si>
  <si>
    <t>851262658</t>
  </si>
  <si>
    <t>55,0*24</t>
  </si>
  <si>
    <t>91</t>
  </si>
  <si>
    <t>341110360-R</t>
  </si>
  <si>
    <t>kabel silový s Cu jádrem CYKY 3x2,5 mm2</t>
  </si>
  <si>
    <t>1545219388</t>
  </si>
  <si>
    <t>92</t>
  </si>
  <si>
    <t>R-744211111</t>
  </si>
  <si>
    <t>Montáž izolovaných vodičů měděných bez ukončení, uložených pod omítku do 1 kV stěn sk. 1 - CMA, CY, CYA, CYY, H05V, H07V, průřezu žíly 0,35 až 6 mm2</t>
  </si>
  <si>
    <t>211923770</t>
  </si>
  <si>
    <t>30,0*24</t>
  </si>
  <si>
    <t>93</t>
  </si>
  <si>
    <t>R-744743611</t>
  </si>
  <si>
    <t>Montáž kabelů měděných návěstních, ovládacích nebo sdělovacích bez ukončení uložených pevně koaxiálních, typ VCCOY, VCCPY, VCEHSE, VCEHSY, VCEOD, VCEOY, VCEPY, VCEUE,VCEUY, VLEDDS, VLEDY, VLEOY, VLEPY 50-1,50 až 7,25, 75-3,70 až 7,25</t>
  </si>
  <si>
    <t>-1084068466</t>
  </si>
  <si>
    <t>50,0*24</t>
  </si>
  <si>
    <t>94</t>
  </si>
  <si>
    <t>R-744743650</t>
  </si>
  <si>
    <t>Montáž a dodávka UTP (FTP) pro signalizaci</t>
  </si>
  <si>
    <t>-1583462143</t>
  </si>
  <si>
    <t>747</t>
  </si>
  <si>
    <t>Elektromontáže - kompletace rozvodů</t>
  </si>
  <si>
    <t>95</t>
  </si>
  <si>
    <t>R-747111120</t>
  </si>
  <si>
    <t>Montáž a dodávka tlačítek zdravotní signalizace</t>
  </si>
  <si>
    <t>-970992923</t>
  </si>
  <si>
    <t>96</t>
  </si>
  <si>
    <t>R-747122211</t>
  </si>
  <si>
    <t>Montáž spínačů tří nebo čtyřpólových vestavných bez zhotovení otvoru pro hřídel přístroje vačkových typ S nebo válcových typ V se zapojením vodičů 25 A, 01 až 02</t>
  </si>
  <si>
    <t>-560314560</t>
  </si>
  <si>
    <t>97</t>
  </si>
  <si>
    <t>R-747122212</t>
  </si>
  <si>
    <t>Montáž spínačů tří nebo čtyřpólových vestavných bez zhotovení otvoru pro hřídel přístroje vačkových typ S nebo válcových typ V se zapojením vodičů 25 A, 03 až 06</t>
  </si>
  <si>
    <t>-1918717676</t>
  </si>
  <si>
    <t>98</t>
  </si>
  <si>
    <t>R-747122213</t>
  </si>
  <si>
    <t>Montáž a dodávka spínač 06</t>
  </si>
  <si>
    <t>-1675554536</t>
  </si>
  <si>
    <t>99</t>
  </si>
  <si>
    <t>R-747161111</t>
  </si>
  <si>
    <t>Montáž a dodávka zásuvka STA koncová</t>
  </si>
  <si>
    <t>1059959609</t>
  </si>
  <si>
    <t>R-747161112</t>
  </si>
  <si>
    <t>Montáž a dodávka zásuvka 230V</t>
  </si>
  <si>
    <t>442606281</t>
  </si>
  <si>
    <t>11*24</t>
  </si>
  <si>
    <t>748</t>
  </si>
  <si>
    <t>Elektromontáže</t>
  </si>
  <si>
    <t>101</t>
  </si>
  <si>
    <t>R-748111112</t>
  </si>
  <si>
    <t>Montáž svítidel žárovkových se zapojením vodičů bytových nebo společenských místností stropních přisazených 1 zdroj se sklem</t>
  </si>
  <si>
    <t>-453668501</t>
  </si>
  <si>
    <t>102</t>
  </si>
  <si>
    <t>R-748111114</t>
  </si>
  <si>
    <t>Montáž a dodávka svítidlo žárovkové koupelnové (třída II) stropní přisazené 1 zdroj s úspornou žárovkou E27 230V</t>
  </si>
  <si>
    <t>-1454270835</t>
  </si>
  <si>
    <t>103</t>
  </si>
  <si>
    <t>R-748111117</t>
  </si>
  <si>
    <t>Montáž a dodávka svítidla nad umyvadlo dle již osazených na DPS vč. žárovky</t>
  </si>
  <si>
    <t>-852986973</t>
  </si>
  <si>
    <t>104</t>
  </si>
  <si>
    <t>R-748111118</t>
  </si>
  <si>
    <t>Montáž a dodávka svítidla na stěnu v pokoji dle již osazených na DPS vč. žárovky</t>
  </si>
  <si>
    <t>-1643860247</t>
  </si>
  <si>
    <t>105</t>
  </si>
  <si>
    <t>R-748791300</t>
  </si>
  <si>
    <t>Montáž a dodávka pohybového čidla</t>
  </si>
  <si>
    <t>-2072005433</t>
  </si>
  <si>
    <t>763</t>
  </si>
  <si>
    <t>Montované konstrukce – dřevostavby, sádrokartony</t>
  </si>
  <si>
    <t>106</t>
  </si>
  <si>
    <t>763122411</t>
  </si>
  <si>
    <t>Stěna šachtová ze sádrokartonových desek s nosnou konstrukcí z ocelových profilů CW, UW dvojitě opláštěná deskami protipožárními DF tl. 2 x 12,5 mm, bez TI, EI 30, stěna tl. 75 mm, profil 50</t>
  </si>
  <si>
    <t>2080357173</t>
  </si>
  <si>
    <t xml:space="preserve">Poznámka k souboru cen:_x000D_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</si>
  <si>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(2,65*(0,5+2*0,55))*24</t>
  </si>
  <si>
    <t>107</t>
  </si>
  <si>
    <t>763131411</t>
  </si>
  <si>
    <t>Podhled ze sádrokartonových desek dvouvrstvá zavěšená spodní konstrukce z ocelových profilů CD, UD jednoduše opláštěná deskou standardní A, tl. 12,5 mm, bez TI</t>
  </si>
  <si>
    <t>1169532267</t>
  </si>
  <si>
    <t>"demontáž podhldu ve spodním patře - techické podlaží</t>
  </si>
  <si>
    <t>4*12,5</t>
  </si>
  <si>
    <t>108</t>
  </si>
  <si>
    <t>763131431</t>
  </si>
  <si>
    <t>Podhled ze sádrokartonových desek dvouvrstvá zavěšená spodní konstrukce z ocelových profilů CD, UD jednoduše opláštěná deskou protipožární DF, tl. 12,5 mm, bez TI</t>
  </si>
  <si>
    <t>-397692235</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</si>
  <si>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</si>
  <si>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((1,55+0,55)*2,9)*24</t>
  </si>
  <si>
    <t>109</t>
  </si>
  <si>
    <t>763131713</t>
  </si>
  <si>
    <t>Podhled ze sádrokartonových desek ostatní práce a konstrukce na podhledech ze sádrokartonových desek napojení na obvodové konstrukce profilem</t>
  </si>
  <si>
    <t>423519141</t>
  </si>
  <si>
    <t>(2,1*2+2,9*2)*24</t>
  </si>
  <si>
    <t>110</t>
  </si>
  <si>
    <t>763131714</t>
  </si>
  <si>
    <t>Podhled ze sádrokartonových desek ostatní práce a konstrukce na podhledech ze sádrokartonových desek základní penetrační nátěr</t>
  </si>
  <si>
    <t>-233157519</t>
  </si>
  <si>
    <t>(2,1*2,9)*12</t>
  </si>
  <si>
    <t>111</t>
  </si>
  <si>
    <t>763131751</t>
  </si>
  <si>
    <t>Podhled ze sádrokartonových desek ostatní práce a konstrukce na podhledech ze sádrokartonových desek montáž parotěsné zábrany</t>
  </si>
  <si>
    <t>1298349647</t>
  </si>
  <si>
    <t>112</t>
  </si>
  <si>
    <t>283292740</t>
  </si>
  <si>
    <t>Fólie z plastů ostatních a speciálně upravené podstřešní a parotěsné folie JUTAFOL N Speciál nehořlavé parotěsná folie (parozábrana) rozměr role: 1,5 x 50 m 110 g/m2</t>
  </si>
  <si>
    <t>-1393635326</t>
  </si>
  <si>
    <t>113</t>
  </si>
  <si>
    <t>763131752</t>
  </si>
  <si>
    <t>Podhled ze sádrokartonových desek ostatní práce a konstrukce na podhledech ze sádrokartonových desek montáž jedné vrstvy tepelné izolace</t>
  </si>
  <si>
    <t>76884214</t>
  </si>
  <si>
    <t>114</t>
  </si>
  <si>
    <t>631537190</t>
  </si>
  <si>
    <t>Vlákno minerální a výrobky z něj (desky, skruže, pásy, rohože, vložkové pytle apod.) výrobky ROCKWOOL z minerální vlny ROCKWOOL - izolace šikmých střech a vnitřních konstrukcí pro tepelnou, zvukovou a protipožární izolaci stěn a podkrovních místností, rozměr 600 x 1000 mm, 625x1000mm objemová hmotnost 35 kg/m3 deska lehká MULTIROCK tl.  40 mm</t>
  </si>
  <si>
    <t>254304391</t>
  </si>
  <si>
    <t>146,16*1,02 'Přepočtené koeficientem množství</t>
  </si>
  <si>
    <t>115</t>
  </si>
  <si>
    <t>763135811</t>
  </si>
  <si>
    <t>Demontáž podhledu sádrokartonového kazetového na zavěšeném na roštu viditelném</t>
  </si>
  <si>
    <t>-485711040</t>
  </si>
  <si>
    <t>116</t>
  </si>
  <si>
    <t>763172312</t>
  </si>
  <si>
    <t>Instalační technika pro konstrukce ze sádrokartonových desek montáž revizních dvířek velikost 300 x 300 mm</t>
  </si>
  <si>
    <t>-1211730028</t>
  </si>
  <si>
    <t xml:space="preserve">Poznámka k souboru cen:_x000D_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</si>
  <si>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117</t>
  </si>
  <si>
    <t>590307111-R</t>
  </si>
  <si>
    <t>dvířka revizní protipožární do SDK 300 x 300 mm</t>
  </si>
  <si>
    <t>-1773202951</t>
  </si>
  <si>
    <t>118</t>
  </si>
  <si>
    <t>R-763172310</t>
  </si>
  <si>
    <t>Montáž odvětrávací mřížky do stávající vzduchotechniky</t>
  </si>
  <si>
    <t>736231001</t>
  </si>
  <si>
    <t>119</t>
  </si>
  <si>
    <t>998763304</t>
  </si>
  <si>
    <t>Přesun hmot pro konstrukce montované z desek sádrokartonových, sádrovláknitých, cementovláknitých nebo cementových stanovený z hmotnosti přesunovaného materiálu vodorovná dopravní vzdálenost do 50 m v objektech výšky přes 24 do 36 m</t>
  </si>
  <si>
    <t>-873308255</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</si>
  <si>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</si>
  <si>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</si>
  <si>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</si>
  <si>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120</t>
  </si>
  <si>
    <t>766660022</t>
  </si>
  <si>
    <t>Montáž dveřních křídel dřevěných nebo plastových otevíravých do ocelové zárubně protipožárních jednokřídlových, šířky přes 800 mm</t>
  </si>
  <si>
    <t>1975061232</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</si>
  <si>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</si>
  <si>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121</t>
  </si>
  <si>
    <t>611617250</t>
  </si>
  <si>
    <t>Dveře dřevěné vnitřní dýhované a fóliované dveře vnitřní hladké dýhované standardní provedení plné typ Elegant, model 10 jednokřídlové 90 x 197 cm  Dub</t>
  </si>
  <si>
    <t>418139342</t>
  </si>
  <si>
    <t>122</t>
  </si>
  <si>
    <t>766660172</t>
  </si>
  <si>
    <t>Montáž dveřních křídel dřevěných nebo plastových otevíravých do obložkové zárubně povrchově upravených jednokřídlových, šířky přes 800 mm</t>
  </si>
  <si>
    <t>572072806</t>
  </si>
  <si>
    <t>123</t>
  </si>
  <si>
    <t>611617640</t>
  </si>
  <si>
    <t>Dveře dřevěné vnitřní dýhované a fóliované dveře vnitřní hladké dýhované standardní provedení zasklené ze 2/3 typ Elegant, model 30 jednokřídlové 90 x 197 cm  Dub</t>
  </si>
  <si>
    <t>738538225</t>
  </si>
  <si>
    <t>124</t>
  </si>
  <si>
    <t>766682111</t>
  </si>
  <si>
    <t>Montáž zárubní dřevěných, plastových nebo z lamina obložkových, pro dveře jednokřídlové, tloušťky stěny do 170 mm</t>
  </si>
  <si>
    <t>1123625879</t>
  </si>
  <si>
    <t xml:space="preserve">Poznámka k souboru cen:_x000D_
1. V cenách montáže zárubní jsou započteny i náklady na zaměření, vyklínování, horizontální i vertikální vyrovnání zárubně, ukotvení a vyplnění spáry mezi rámem a ostěním polyuretanovou pěnou, včetně zednického začištění. </t>
  </si>
  <si>
    <t>125</t>
  </si>
  <si>
    <t>611822580</t>
  </si>
  <si>
    <t>Zárubně dřevěné zárubně obložkové Normal pro dveře jednokřídlové 60, 70, 80 a 90/197 cm pro tl.stěny 6-17 cm dub, buk</t>
  </si>
  <si>
    <t>-1695109609</t>
  </si>
  <si>
    <t>126</t>
  </si>
  <si>
    <t>R-766660301</t>
  </si>
  <si>
    <t>Montáž dveřních křídel dřevěných nebo plastových posuvných dveří do pouzdra</t>
  </si>
  <si>
    <t>-1822938226</t>
  </si>
  <si>
    <t>127</t>
  </si>
  <si>
    <t>611617245-R</t>
  </si>
  <si>
    <t>dveře vnitřní hladké plné posuvné 1křídlové 90x197 cm buk</t>
  </si>
  <si>
    <t>-560958457</t>
  </si>
  <si>
    <t>128</t>
  </si>
  <si>
    <t>R-766682116</t>
  </si>
  <si>
    <t>Montáž zárubní obložkových pro dveře posuvné tl stěny do 170 mm</t>
  </si>
  <si>
    <t>892430531</t>
  </si>
  <si>
    <t>129</t>
  </si>
  <si>
    <t>611822585-R</t>
  </si>
  <si>
    <t>zárubeň obložková pro dveře posuvné 60,70,80,90x197 cm, tl. 8 - 17 cm,dub,buk</t>
  </si>
  <si>
    <t>-842137105</t>
  </si>
  <si>
    <t>130</t>
  </si>
  <si>
    <t>998766103</t>
  </si>
  <si>
    <t>Přesun hmot pro konstrukce truhlářské stanovený z hmotnosti přesunovaného materiálu vodorovná dopravní vzdálenost do 50 m v objektech výšky přes 12 do 24 m</t>
  </si>
  <si>
    <t>1396936803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</si>
  <si>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</si>
  <si>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</si>
  <si>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</si>
  <si>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131</t>
  </si>
  <si>
    <t>R-767995103</t>
  </si>
  <si>
    <t>Montáž ocelových obložkoých zárubní</t>
  </si>
  <si>
    <t>-1972824327</t>
  </si>
  <si>
    <t>132</t>
  </si>
  <si>
    <t>553311061-R</t>
  </si>
  <si>
    <t>zárubeň ocelová obložková dvourámová s drážkou pro utěsnění, kapsovými závěsy - HP100DV-900-P</t>
  </si>
  <si>
    <t>-1248684823</t>
  </si>
  <si>
    <t>133</t>
  </si>
  <si>
    <t>998767103</t>
  </si>
  <si>
    <t>Přesun hmot pro zámečnické konstrukce stanovený z hmotnosti přesunovaného materiálu vodorovná dopravní vzdálenost do 50 m v objektech výšky přes 12 do 24 m</t>
  </si>
  <si>
    <t>-687878355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</si>
  <si>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</si>
  <si>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</si>
  <si>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</si>
  <si>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134</t>
  </si>
  <si>
    <t>771574113</t>
  </si>
  <si>
    <t>Montáž podlah z dlaždic keramických lepených flexibilním lepidlem režných nebo glazovaných hladkých přes 9 do 12 ks/ m2</t>
  </si>
  <si>
    <t>2124043263</t>
  </si>
  <si>
    <t>5,82*24</t>
  </si>
  <si>
    <t>135</t>
  </si>
  <si>
    <t>597610001-R</t>
  </si>
  <si>
    <t>ALLEGRO                I.j.</t>
  </si>
  <si>
    <t>106159452</t>
  </si>
  <si>
    <t>139,68*1,1 'Přepočtené koeficientem množství</t>
  </si>
  <si>
    <t>136</t>
  </si>
  <si>
    <t>771589192</t>
  </si>
  <si>
    <t>Montáž podlah z mozaikových lepenců Příplatek k cenám za podlahy v omezeném prostoru</t>
  </si>
  <si>
    <t>1655507232</t>
  </si>
  <si>
    <t>137</t>
  </si>
  <si>
    <t>771591111</t>
  </si>
  <si>
    <t>Podlahy - ostatní práce penetrace podkladu</t>
  </si>
  <si>
    <t>-702120128</t>
  </si>
  <si>
    <t xml:space="preserve">Poznámka k souboru cen:_x000D_
1. Množství měrných jednotek u ceny -1185 se stanoví podle počtu řezaných dlaždic, nezávisle na jejich velikosti. 2. Položkou -1185 lze ocenit provádění více řezů na jednom kusu dlažby. </t>
  </si>
  <si>
    <t>138</t>
  </si>
  <si>
    <t>771591115</t>
  </si>
  <si>
    <t>Podlahy - ostatní práce spárování silikonem</t>
  </si>
  <si>
    <t>1351496455</t>
  </si>
  <si>
    <t>(2,9*2+0,55*2+2,1*2-1)*24</t>
  </si>
  <si>
    <t>139</t>
  </si>
  <si>
    <t>998771103</t>
  </si>
  <si>
    <t>Přesun hmot pro podlahy z dlaždic stanovený z hmotnosti přesunovaného materiálu vodorovná dopravní vzdálenost do 50 m v objektech výšky přes 12 do 24 m</t>
  </si>
  <si>
    <t>-1206309809</t>
  </si>
  <si>
    <t>776</t>
  </si>
  <si>
    <t>Podlahy povlakové</t>
  </si>
  <si>
    <t>140</t>
  </si>
  <si>
    <t>776111311</t>
  </si>
  <si>
    <t>Příprava podkladu vysátí podlah</t>
  </si>
  <si>
    <t>235159977</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</si>
  <si>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</si>
  <si>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(4,045*3,45+1,25*2,9)*24</t>
  </si>
  <si>
    <t>141</t>
  </si>
  <si>
    <t>776121111</t>
  </si>
  <si>
    <t>Příprava podkladu penetrace vodou ředitelná na savý podklad (válečkováním) ředěná v poměru 1:3 podlah</t>
  </si>
  <si>
    <t>1236972063</t>
  </si>
  <si>
    <t>142</t>
  </si>
  <si>
    <t>776141112</t>
  </si>
  <si>
    <t>Příprava podkladu vyrovnání samonivelační stěrkou podlah min.pevnosti 20 MPa, tloušťky přes 3 do 5 mm</t>
  </si>
  <si>
    <t>1036814023</t>
  </si>
  <si>
    <t>143</t>
  </si>
  <si>
    <t>776201811</t>
  </si>
  <si>
    <t>Demontáž povlakových podlahovin lepených ručně bez podložky</t>
  </si>
  <si>
    <t>-101172384</t>
  </si>
  <si>
    <t>(4,045*3,45)*24</t>
  </si>
  <si>
    <t>144</t>
  </si>
  <si>
    <t>776221111</t>
  </si>
  <si>
    <t>Montáž podlahovin z PVC lepením standardním lepidlem z pásů standardních</t>
  </si>
  <si>
    <t>1358416584</t>
  </si>
  <si>
    <t>145</t>
  </si>
  <si>
    <t>284121010</t>
  </si>
  <si>
    <t>Podlahoviny z polyvinylchloridu na podložce podlahovina PVC vrstvená novilon® šíře 2/3/4 m novilon® viva</t>
  </si>
  <si>
    <t>1625835159</t>
  </si>
  <si>
    <t>421,926*1,1 'Přepočtené koeficientem množství</t>
  </si>
  <si>
    <t>146</t>
  </si>
  <si>
    <t>776411111</t>
  </si>
  <si>
    <t>Montáž soklíků lepením obvodových, výšky do 80 mm</t>
  </si>
  <si>
    <t>-1223953164</t>
  </si>
  <si>
    <t>(4,045*2+3,45*2-1-1+2,9*2-1)*24</t>
  </si>
  <si>
    <t>147</t>
  </si>
  <si>
    <t>283421400</t>
  </si>
  <si>
    <t>Profily z měkčeného polyvinylchloridu lišty pro obklady, délka 2,5 m barva šedá , profil číslo 8</t>
  </si>
  <si>
    <t>-1275579168</t>
  </si>
  <si>
    <t>Poznámka k položce:
Ukončovací a rohový profil s přepážkou.</t>
  </si>
  <si>
    <t>170,784*1,02 'Přepočtené koeficientem množství</t>
  </si>
  <si>
    <t>148</t>
  </si>
  <si>
    <t>776421311</t>
  </si>
  <si>
    <t>Montáž lišt přechodových samolepících</t>
  </si>
  <si>
    <t>857868056</t>
  </si>
  <si>
    <t>(0,8+0,8+0,9)*24</t>
  </si>
  <si>
    <t>149</t>
  </si>
  <si>
    <t>553431160</t>
  </si>
  <si>
    <t>Doplňky stavební kovové profily přechodové pro podlahové krytiny hliníkové profily - DURAL-, délka 2,7 m Multifloor 40 mm dekor stříbro, zlato, champagne</t>
  </si>
  <si>
    <t>-894742234</t>
  </si>
  <si>
    <t>60*1,05 'Přepočtené koeficientem množství</t>
  </si>
  <si>
    <t>150</t>
  </si>
  <si>
    <t>998776103</t>
  </si>
  <si>
    <t>Přesun hmot pro podlahy povlakové stanovený z hmotnosti přesunovaného materiálu vodorovná dopravní vzdálenost do 50 m v objektech výšky přes 12 do 24 m</t>
  </si>
  <si>
    <t>-256469173</t>
  </si>
  <si>
    <t>781</t>
  </si>
  <si>
    <t>Dokončovací práce - obklady keramické</t>
  </si>
  <si>
    <t>151</t>
  </si>
  <si>
    <t>781474112</t>
  </si>
  <si>
    <t>Montáž obkladů vnitřních stěn z dlaždic keramických lepených flexibilním lepidlem režných nebo glazovaných hladkých přes 6 do 12 ks/m2</t>
  </si>
  <si>
    <t>2010758466</t>
  </si>
  <si>
    <t>(0,6*1,0)*24</t>
  </si>
  <si>
    <t>152</t>
  </si>
  <si>
    <t>634651200-R</t>
  </si>
  <si>
    <t>zrcadlo čiré tl 3 mm v obkladu</t>
  </si>
  <si>
    <t>1076040998</t>
  </si>
  <si>
    <t>14,4*1,1 'Přepočtené koeficientem množství</t>
  </si>
  <si>
    <t>153</t>
  </si>
  <si>
    <t>781474113</t>
  </si>
  <si>
    <t>Montáž obkladů vnitřních stěn z dlaždic keramických lepených flexibilním lepidlem režných nebo glazovaných hladkých přes 12 do 19 ks/m2</t>
  </si>
  <si>
    <t>-1221653769</t>
  </si>
  <si>
    <t>(2*(2,1*2+2,9*2+0,55*2)-(1*2))*24</t>
  </si>
  <si>
    <t>154</t>
  </si>
  <si>
    <t>597610000</t>
  </si>
  <si>
    <t>Obkládačky a dlaždice keramické koupelny - RAKO obkládačky formát 25 x 33 x  0,7 cm (bílé i barevné) ALLEGRO            I.j.  (cen.sk. 76)</t>
  </si>
  <si>
    <t>628751738</t>
  </si>
  <si>
    <t>484,8*1,1 'Přepočtené koeficientem množství</t>
  </si>
  <si>
    <t>155</t>
  </si>
  <si>
    <t>781495111</t>
  </si>
  <si>
    <t>Ostatní prvky ostatní práce penetrace podkladu</t>
  </si>
  <si>
    <t>469615162</t>
  </si>
  <si>
    <t xml:space="preserve">Poznámka k souboru cen:_x000D_
1. Množství měrných jednotek u ceny -5185 se stanoví podle počtu řezaných obkladaček, nezávisle na jejich velikosti. 2. Položkou -5185 lze ocenit provádění více řezů na jednom kusu obkladu. </t>
  </si>
  <si>
    <t>156</t>
  </si>
  <si>
    <t>781495115</t>
  </si>
  <si>
    <t>Ostatní prvky ostatní práce spárování silikonem</t>
  </si>
  <si>
    <t>-115350471</t>
  </si>
  <si>
    <t>14,0*24</t>
  </si>
  <si>
    <t>157</t>
  </si>
  <si>
    <t>781495141</t>
  </si>
  <si>
    <t>Ostatní prvky průnik obkladem kruhový, bez izolace do 30 DN</t>
  </si>
  <si>
    <t>1363782165</t>
  </si>
  <si>
    <t>10*24</t>
  </si>
  <si>
    <t>158</t>
  </si>
  <si>
    <t>781495142</t>
  </si>
  <si>
    <t>Ostatní prvky průnik obkladem kruhový, bez izolace přes 30 do 90 DN</t>
  </si>
  <si>
    <t>-873632736</t>
  </si>
  <si>
    <t>159</t>
  </si>
  <si>
    <t>R-781495193</t>
  </si>
  <si>
    <t>Příplatek k obkladům vnitřním za kamenické opracování vnějších rohů vodorových i svislých</t>
  </si>
  <si>
    <t>-1065651277</t>
  </si>
  <si>
    <t>10,0*24</t>
  </si>
  <si>
    <t>160</t>
  </si>
  <si>
    <t>R-781495194</t>
  </si>
  <si>
    <t>Příplatek k obkladům vnitřním za ukončení horní hrany akrylátovým štukem apod.</t>
  </si>
  <si>
    <t>1397956757</t>
  </si>
  <si>
    <t>10,1*24</t>
  </si>
  <si>
    <t>161</t>
  </si>
  <si>
    <t>998781103</t>
  </si>
  <si>
    <t>Přesun hmot pro obklady keramické stanovený z hmotnosti přesunovaného materiálu vodorovná dopravní vzdálenost do 50 m v objektech výšky přes 12 do 24 m</t>
  </si>
  <si>
    <t>-690700014</t>
  </si>
  <si>
    <t>783</t>
  </si>
  <si>
    <t>Dokončovací práce - nátěry</t>
  </si>
  <si>
    <t>162</t>
  </si>
  <si>
    <t>783212100</t>
  </si>
  <si>
    <t>Nátěry kovových stavebních doplňkových konstrukcí olejové dvojnásobné</t>
  </si>
  <si>
    <t>721830710</t>
  </si>
  <si>
    <t>2,0*24</t>
  </si>
  <si>
    <t>784</t>
  </si>
  <si>
    <t>Dokončovací práce - malby a tapety</t>
  </si>
  <si>
    <t>163</t>
  </si>
  <si>
    <t>784211101</t>
  </si>
  <si>
    <t>Malby z malířských směsí otěruvzdorných za mokra dvojnásobné, bílé za mokra otěruvzdorné výborně v místnostech výšky do 3,80 m</t>
  </si>
  <si>
    <t>1869123804</t>
  </si>
  <si>
    <t>stěny</t>
  </si>
  <si>
    <t>935,568+636</t>
  </si>
  <si>
    <t>164</t>
  </si>
  <si>
    <t>784211121</t>
  </si>
  <si>
    <t>Malby z malířských směsí otěruvzdorných za mokra dvojnásobné, bílé za mokra otěruvzdorné středně v místnostech výšky do 3,80 m</t>
  </si>
  <si>
    <t>1825446793</t>
  </si>
  <si>
    <t>stropy</t>
  </si>
  <si>
    <t>421,926+146,16+50</t>
  </si>
  <si>
    <t>VRN</t>
  </si>
  <si>
    <t>Vedlejší rozpočtové náklady</t>
  </si>
  <si>
    <t>VRN1</t>
  </si>
  <si>
    <t>Průzkumné, geodetické a projektové práce</t>
  </si>
  <si>
    <t>165</t>
  </si>
  <si>
    <t>013244000</t>
  </si>
  <si>
    <t>Průzkumné, geodetické a projektové práce projektové práce dokumentace stavby (výkresová a textová) pro realizaci stavby konkrétním dodavatelem</t>
  </si>
  <si>
    <t>…</t>
  </si>
  <si>
    <t>1024</t>
  </si>
  <si>
    <t>-942613305</t>
  </si>
  <si>
    <t>PD pro realizaci stavby, pokud bude použito jiných technologií, materiálů a postupů než je uvedeno v předané PD.</t>
  </si>
  <si>
    <t>Vždy musí být odsouhlasena investorem.</t>
  </si>
  <si>
    <t>166</t>
  </si>
  <si>
    <t>013254000</t>
  </si>
  <si>
    <t>Průzkumné, geodetické a projektové práce projektové práce dokumentace stavby (výkresová a textová) skutečného provedení stavby</t>
  </si>
  <si>
    <t>...</t>
  </si>
  <si>
    <t>-131195913</t>
  </si>
  <si>
    <t>PD skutečného provedení, pokud bylo prováděno rozdílně oproti předané PD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</si>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</sst>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80008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i/>
      <sz val="8"/>
      <color rgb="FF0000FF"/>
      <name val="Trebuchet MS"/>
    </font>
    <font>
      <sz val="8"/>
      <color rgb="FF80008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81">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7"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0"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Border="1" applyAlignment="1" applyProtection="1">
      <alignment horizontal="left" vertical="center"/>
    </xf>
    <xf numFmtId="0" fontId="36" fillId="0" borderId="0" xfId="0" applyFont="1" applyBorder="1" applyAlignment="1" applyProtection="1">
      <alignment vertical="center" wrapText="1"/>
    </xf>
    <xf numFmtId="0" fontId="0" fillId="0" borderId="18" xfId="0" applyFont="1" applyBorder="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7" fillId="0" borderId="0" xfId="0" applyFont="1" applyBorder="1" applyAlignment="1" applyProtection="1">
      <alignment horizontal="left" vertical="center"/>
    </xf>
    <xf numFmtId="0" fontId="37"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8" fillId="0" borderId="28" xfId="0" applyFont="1" applyBorder="1" applyAlignment="1" applyProtection="1">
      <alignment horizontal="center" vertical="center"/>
    </xf>
    <xf numFmtId="49" fontId="38" fillId="0" borderId="28" xfId="0" applyNumberFormat="1" applyFont="1" applyBorder="1" applyAlignment="1" applyProtection="1">
      <alignment horizontal="left" vertical="center" wrapText="1"/>
    </xf>
    <xf numFmtId="0" fontId="38" fillId="0" borderId="28" xfId="0" applyFont="1" applyBorder="1" applyAlignment="1" applyProtection="1">
      <alignment horizontal="left" vertical="center" wrapText="1"/>
    </xf>
    <xf numFmtId="0" fontId="38" fillId="0" borderId="28" xfId="0" applyFont="1" applyBorder="1" applyAlignment="1" applyProtection="1">
      <alignment horizontal="center" vertical="center" wrapText="1"/>
    </xf>
    <xf numFmtId="167" fontId="38" fillId="0" borderId="28" xfId="0" applyNumberFormat="1" applyFont="1" applyBorder="1" applyAlignment="1" applyProtection="1">
      <alignment vertical="center"/>
    </xf>
    <xf numFmtId="4" fontId="38" fillId="4"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xf>
    <xf numFmtId="0" fontId="38" fillId="0" borderId="5" xfId="0" applyFont="1" applyBorder="1" applyAlignment="1">
      <alignment vertical="center"/>
    </xf>
    <xf numFmtId="0" fontId="38" fillId="4" borderId="2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0" fontId="10" fillId="0" borderId="0" xfId="0" applyFont="1" applyAlignment="1" applyProtection="1">
      <alignment horizontal="lef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3" fillId="2" borderId="1" xfId="0" applyFont="1" applyFill="1" applyBorder="1" applyAlignment="1" applyProtection="1">
      <alignment horizontal="left" vertical="center"/>
      <protection locked="0"/>
    </xf>
    <xf numFmtId="0" fontId="43" fillId="2" borderId="1" xfId="0" applyFont="1" applyFill="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Alignment="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0" fillId="0" borderId="0" xfId="0"/>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Alignment="1" applyProtection="1">
      <alignment vertical="center"/>
    </xf>
    <xf numFmtId="0" fontId="30" fillId="3" borderId="0" xfId="1" applyFont="1" applyFill="1" applyAlignment="1">
      <alignment vertical="center"/>
    </xf>
    <xf numFmtId="0" fontId="43"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42" fillId="0" borderId="34" xfId="0" applyFont="1" applyBorder="1" applyAlignment="1" applyProtection="1">
      <alignment horizontal="left" wrapText="1"/>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horizontal="left" vertical="center" wrapText="1"/>
      <protection locked="0"/>
    </xf>
    <xf numFmtId="0" fontId="41" fillId="0" borderId="1" xfId="0" applyFont="1" applyBorder="1" applyAlignment="1" applyProtection="1">
      <alignment horizontal="center" vertical="center"/>
      <protection locked="0"/>
    </xf>
    <xf numFmtId="0" fontId="42" fillId="0" borderId="34" xfId="0" applyFont="1" applyBorder="1" applyAlignment="1" applyProtection="1">
      <alignment horizontal="left"/>
      <protection locked="0"/>
    </xf>
    <xf numFmtId="0" fontId="43"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31"/>
      <c r="AS2" s="331"/>
      <c r="AT2" s="331"/>
      <c r="AU2" s="331"/>
      <c r="AV2" s="331"/>
      <c r="AW2" s="331"/>
      <c r="AX2" s="331"/>
      <c r="AY2" s="331"/>
      <c r="AZ2" s="331"/>
      <c r="BA2" s="331"/>
      <c r="BB2" s="331"/>
      <c r="BC2" s="331"/>
      <c r="BD2" s="331"/>
      <c r="BE2" s="331"/>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60" t="s">
        <v>16</v>
      </c>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28"/>
      <c r="AQ5" s="30"/>
      <c r="BE5" s="358" t="s">
        <v>17</v>
      </c>
      <c r="BS5" s="23" t="s">
        <v>8</v>
      </c>
    </row>
    <row r="6" spans="1:74" ht="36.950000000000003" customHeight="1">
      <c r="B6" s="27"/>
      <c r="C6" s="28"/>
      <c r="D6" s="35" t="s">
        <v>18</v>
      </c>
      <c r="E6" s="28"/>
      <c r="F6" s="28"/>
      <c r="G6" s="28"/>
      <c r="H6" s="28"/>
      <c r="I6" s="28"/>
      <c r="J6" s="28"/>
      <c r="K6" s="362" t="s">
        <v>19</v>
      </c>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28"/>
      <c r="AQ6" s="30"/>
      <c r="BE6" s="359"/>
      <c r="BS6" s="23" t="s">
        <v>20</v>
      </c>
    </row>
    <row r="7" spans="1:74"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59"/>
      <c r="BS7" s="23" t="s">
        <v>24</v>
      </c>
    </row>
    <row r="8" spans="1:74"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59"/>
      <c r="BS8" s="23" t="s">
        <v>29</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59"/>
      <c r="BS9" s="23" t="s">
        <v>30</v>
      </c>
    </row>
    <row r="10" spans="1:74"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33</v>
      </c>
      <c r="AO10" s="28"/>
      <c r="AP10" s="28"/>
      <c r="AQ10" s="30"/>
      <c r="BE10" s="359"/>
      <c r="BS10" s="23" t="s">
        <v>20</v>
      </c>
    </row>
    <row r="11" spans="1:74" ht="18.399999999999999" customHeight="1">
      <c r="B11" s="27"/>
      <c r="C11" s="28"/>
      <c r="D11" s="28"/>
      <c r="E11" s="34" t="s">
        <v>34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35</v>
      </c>
      <c r="AL11" s="28"/>
      <c r="AM11" s="28"/>
      <c r="AN11" s="34" t="s">
        <v>22</v>
      </c>
      <c r="AO11" s="28"/>
      <c r="AP11" s="28"/>
      <c r="AQ11" s="30"/>
      <c r="BE11" s="359"/>
      <c r="BS11" s="23" t="s">
        <v>20</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59"/>
      <c r="BS12" s="23" t="s">
        <v>20</v>
      </c>
    </row>
    <row r="13" spans="1:74" ht="14.45" customHeight="1">
      <c r="B13" s="27"/>
      <c r="C13" s="28"/>
      <c r="D13" s="36" t="s">
        <v>36</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37</v>
      </c>
      <c r="AO13" s="28"/>
      <c r="AP13" s="28"/>
      <c r="AQ13" s="30"/>
      <c r="BE13" s="359"/>
      <c r="BS13" s="23" t="s">
        <v>20</v>
      </c>
    </row>
    <row r="14" spans="1:74" ht="15">
      <c r="B14" s="27"/>
      <c r="C14" s="28"/>
      <c r="D14" s="28"/>
      <c r="E14" s="363" t="s">
        <v>37</v>
      </c>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 t="s">
        <v>35</v>
      </c>
      <c r="AL14" s="28"/>
      <c r="AM14" s="28"/>
      <c r="AN14" s="38" t="s">
        <v>37</v>
      </c>
      <c r="AO14" s="28"/>
      <c r="AP14" s="28"/>
      <c r="AQ14" s="30"/>
      <c r="BE14" s="359"/>
      <c r="BS14" s="23" t="s">
        <v>20</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59"/>
      <c r="BS15" s="23" t="s">
        <v>6</v>
      </c>
    </row>
    <row r="16" spans="1:74" ht="14.45" customHeight="1">
      <c r="B16" s="27"/>
      <c r="C16" s="28"/>
      <c r="D16" s="36" t="s">
        <v>38</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39</v>
      </c>
      <c r="AO16" s="28"/>
      <c r="AP16" s="28"/>
      <c r="AQ16" s="30"/>
      <c r="BE16" s="359"/>
      <c r="BS16" s="23" t="s">
        <v>6</v>
      </c>
    </row>
    <row r="17" spans="2:71" ht="18.399999999999999" customHeight="1">
      <c r="B17" s="27"/>
      <c r="C17" s="28"/>
      <c r="D17" s="28"/>
      <c r="E17" s="34" t="s">
        <v>40</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35</v>
      </c>
      <c r="AL17" s="28"/>
      <c r="AM17" s="28"/>
      <c r="AN17" s="34" t="s">
        <v>41</v>
      </c>
      <c r="AO17" s="28"/>
      <c r="AP17" s="28"/>
      <c r="AQ17" s="30"/>
      <c r="BE17" s="359"/>
      <c r="BS17" s="23" t="s">
        <v>42</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59"/>
      <c r="BS18" s="23" t="s">
        <v>8</v>
      </c>
    </row>
    <row r="19" spans="2:71" ht="14.45" customHeight="1">
      <c r="B19" s="27"/>
      <c r="C19" s="28"/>
      <c r="D19" s="36" t="s">
        <v>43</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59"/>
      <c r="BS19" s="23" t="s">
        <v>8</v>
      </c>
    </row>
    <row r="20" spans="2:71" ht="22.5" customHeight="1">
      <c r="B20" s="27"/>
      <c r="C20" s="28"/>
      <c r="D20" s="28"/>
      <c r="E20" s="365" t="s">
        <v>22</v>
      </c>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28"/>
      <c r="AP20" s="28"/>
      <c r="AQ20" s="30"/>
      <c r="BE20" s="359"/>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59"/>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59"/>
    </row>
    <row r="23" spans="2:71" s="1" customFormat="1" ht="25.9"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66">
        <f>ROUND(AG51,2)</f>
        <v>0</v>
      </c>
      <c r="AL23" s="367"/>
      <c r="AM23" s="367"/>
      <c r="AN23" s="367"/>
      <c r="AO23" s="367"/>
      <c r="AP23" s="41"/>
      <c r="AQ23" s="44"/>
      <c r="BE23" s="359"/>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59"/>
    </row>
    <row r="25" spans="2:71" s="1" customFormat="1">
      <c r="B25" s="40"/>
      <c r="C25" s="41"/>
      <c r="D25" s="41"/>
      <c r="E25" s="41"/>
      <c r="F25" s="41"/>
      <c r="G25" s="41"/>
      <c r="H25" s="41"/>
      <c r="I25" s="41"/>
      <c r="J25" s="41"/>
      <c r="K25" s="41"/>
      <c r="L25" s="368" t="s">
        <v>45</v>
      </c>
      <c r="M25" s="368"/>
      <c r="N25" s="368"/>
      <c r="O25" s="368"/>
      <c r="P25" s="41"/>
      <c r="Q25" s="41"/>
      <c r="R25" s="41"/>
      <c r="S25" s="41"/>
      <c r="T25" s="41"/>
      <c r="U25" s="41"/>
      <c r="V25" s="41"/>
      <c r="W25" s="368" t="s">
        <v>46</v>
      </c>
      <c r="X25" s="368"/>
      <c r="Y25" s="368"/>
      <c r="Z25" s="368"/>
      <c r="AA25" s="368"/>
      <c r="AB25" s="368"/>
      <c r="AC25" s="368"/>
      <c r="AD25" s="368"/>
      <c r="AE25" s="368"/>
      <c r="AF25" s="41"/>
      <c r="AG25" s="41"/>
      <c r="AH25" s="41"/>
      <c r="AI25" s="41"/>
      <c r="AJ25" s="41"/>
      <c r="AK25" s="368" t="s">
        <v>47</v>
      </c>
      <c r="AL25" s="368"/>
      <c r="AM25" s="368"/>
      <c r="AN25" s="368"/>
      <c r="AO25" s="368"/>
      <c r="AP25" s="41"/>
      <c r="AQ25" s="44"/>
      <c r="BE25" s="359"/>
    </row>
    <row r="26" spans="2:71" s="2" customFormat="1" ht="14.45" customHeight="1">
      <c r="B26" s="46"/>
      <c r="C26" s="47"/>
      <c r="D26" s="48" t="s">
        <v>48</v>
      </c>
      <c r="E26" s="47"/>
      <c r="F26" s="48" t="s">
        <v>49</v>
      </c>
      <c r="G26" s="47"/>
      <c r="H26" s="47"/>
      <c r="I26" s="47"/>
      <c r="J26" s="47"/>
      <c r="K26" s="47"/>
      <c r="L26" s="351">
        <v>0.21</v>
      </c>
      <c r="M26" s="352"/>
      <c r="N26" s="352"/>
      <c r="O26" s="352"/>
      <c r="P26" s="47"/>
      <c r="Q26" s="47"/>
      <c r="R26" s="47"/>
      <c r="S26" s="47"/>
      <c r="T26" s="47"/>
      <c r="U26" s="47"/>
      <c r="V26" s="47"/>
      <c r="W26" s="353">
        <f>ROUND(AZ51,2)</f>
        <v>0</v>
      </c>
      <c r="X26" s="352"/>
      <c r="Y26" s="352"/>
      <c r="Z26" s="352"/>
      <c r="AA26" s="352"/>
      <c r="AB26" s="352"/>
      <c r="AC26" s="352"/>
      <c r="AD26" s="352"/>
      <c r="AE26" s="352"/>
      <c r="AF26" s="47"/>
      <c r="AG26" s="47"/>
      <c r="AH26" s="47"/>
      <c r="AI26" s="47"/>
      <c r="AJ26" s="47"/>
      <c r="AK26" s="353">
        <f>ROUND(AV51,2)</f>
        <v>0</v>
      </c>
      <c r="AL26" s="352"/>
      <c r="AM26" s="352"/>
      <c r="AN26" s="352"/>
      <c r="AO26" s="352"/>
      <c r="AP26" s="47"/>
      <c r="AQ26" s="49"/>
      <c r="BE26" s="359"/>
    </row>
    <row r="27" spans="2:71" s="2" customFormat="1" ht="14.45" customHeight="1">
      <c r="B27" s="46"/>
      <c r="C27" s="47"/>
      <c r="D27" s="47"/>
      <c r="E27" s="47"/>
      <c r="F27" s="48" t="s">
        <v>50</v>
      </c>
      <c r="G27" s="47"/>
      <c r="H27" s="47"/>
      <c r="I27" s="47"/>
      <c r="J27" s="47"/>
      <c r="K27" s="47"/>
      <c r="L27" s="351">
        <v>0.15</v>
      </c>
      <c r="M27" s="352"/>
      <c r="N27" s="352"/>
      <c r="O27" s="352"/>
      <c r="P27" s="47"/>
      <c r="Q27" s="47"/>
      <c r="R27" s="47"/>
      <c r="S27" s="47"/>
      <c r="T27" s="47"/>
      <c r="U27" s="47"/>
      <c r="V27" s="47"/>
      <c r="W27" s="353">
        <f>ROUND(BA51,2)</f>
        <v>0</v>
      </c>
      <c r="X27" s="352"/>
      <c r="Y27" s="352"/>
      <c r="Z27" s="352"/>
      <c r="AA27" s="352"/>
      <c r="AB27" s="352"/>
      <c r="AC27" s="352"/>
      <c r="AD27" s="352"/>
      <c r="AE27" s="352"/>
      <c r="AF27" s="47"/>
      <c r="AG27" s="47"/>
      <c r="AH27" s="47"/>
      <c r="AI27" s="47"/>
      <c r="AJ27" s="47"/>
      <c r="AK27" s="353">
        <f>ROUND(AW51,2)</f>
        <v>0</v>
      </c>
      <c r="AL27" s="352"/>
      <c r="AM27" s="352"/>
      <c r="AN27" s="352"/>
      <c r="AO27" s="352"/>
      <c r="AP27" s="47"/>
      <c r="AQ27" s="49"/>
      <c r="BE27" s="359"/>
    </row>
    <row r="28" spans="2:71" s="2" customFormat="1" ht="14.45" hidden="1" customHeight="1">
      <c r="B28" s="46"/>
      <c r="C28" s="47"/>
      <c r="D28" s="47"/>
      <c r="E28" s="47"/>
      <c r="F28" s="48" t="s">
        <v>51</v>
      </c>
      <c r="G28" s="47"/>
      <c r="H28" s="47"/>
      <c r="I28" s="47"/>
      <c r="J28" s="47"/>
      <c r="K28" s="47"/>
      <c r="L28" s="351">
        <v>0.21</v>
      </c>
      <c r="M28" s="352"/>
      <c r="N28" s="352"/>
      <c r="O28" s="352"/>
      <c r="P28" s="47"/>
      <c r="Q28" s="47"/>
      <c r="R28" s="47"/>
      <c r="S28" s="47"/>
      <c r="T28" s="47"/>
      <c r="U28" s="47"/>
      <c r="V28" s="47"/>
      <c r="W28" s="353">
        <f>ROUND(BB51,2)</f>
        <v>0</v>
      </c>
      <c r="X28" s="352"/>
      <c r="Y28" s="352"/>
      <c r="Z28" s="352"/>
      <c r="AA28" s="352"/>
      <c r="AB28" s="352"/>
      <c r="AC28" s="352"/>
      <c r="AD28" s="352"/>
      <c r="AE28" s="352"/>
      <c r="AF28" s="47"/>
      <c r="AG28" s="47"/>
      <c r="AH28" s="47"/>
      <c r="AI28" s="47"/>
      <c r="AJ28" s="47"/>
      <c r="AK28" s="353">
        <v>0</v>
      </c>
      <c r="AL28" s="352"/>
      <c r="AM28" s="352"/>
      <c r="AN28" s="352"/>
      <c r="AO28" s="352"/>
      <c r="AP28" s="47"/>
      <c r="AQ28" s="49"/>
      <c r="BE28" s="359"/>
    </row>
    <row r="29" spans="2:71" s="2" customFormat="1" ht="14.45" hidden="1" customHeight="1">
      <c r="B29" s="46"/>
      <c r="C29" s="47"/>
      <c r="D29" s="47"/>
      <c r="E29" s="47"/>
      <c r="F29" s="48" t="s">
        <v>52</v>
      </c>
      <c r="G29" s="47"/>
      <c r="H29" s="47"/>
      <c r="I29" s="47"/>
      <c r="J29" s="47"/>
      <c r="K29" s="47"/>
      <c r="L29" s="351">
        <v>0.15</v>
      </c>
      <c r="M29" s="352"/>
      <c r="N29" s="352"/>
      <c r="O29" s="352"/>
      <c r="P29" s="47"/>
      <c r="Q29" s="47"/>
      <c r="R29" s="47"/>
      <c r="S29" s="47"/>
      <c r="T29" s="47"/>
      <c r="U29" s="47"/>
      <c r="V29" s="47"/>
      <c r="W29" s="353">
        <f>ROUND(BC51,2)</f>
        <v>0</v>
      </c>
      <c r="X29" s="352"/>
      <c r="Y29" s="352"/>
      <c r="Z29" s="352"/>
      <c r="AA29" s="352"/>
      <c r="AB29" s="352"/>
      <c r="AC29" s="352"/>
      <c r="AD29" s="352"/>
      <c r="AE29" s="352"/>
      <c r="AF29" s="47"/>
      <c r="AG29" s="47"/>
      <c r="AH29" s="47"/>
      <c r="AI29" s="47"/>
      <c r="AJ29" s="47"/>
      <c r="AK29" s="353">
        <v>0</v>
      </c>
      <c r="AL29" s="352"/>
      <c r="AM29" s="352"/>
      <c r="AN29" s="352"/>
      <c r="AO29" s="352"/>
      <c r="AP29" s="47"/>
      <c r="AQ29" s="49"/>
      <c r="BE29" s="359"/>
    </row>
    <row r="30" spans="2:71" s="2" customFormat="1" ht="14.45" hidden="1" customHeight="1">
      <c r="B30" s="46"/>
      <c r="C30" s="47"/>
      <c r="D30" s="47"/>
      <c r="E30" s="47"/>
      <c r="F30" s="48" t="s">
        <v>53</v>
      </c>
      <c r="G30" s="47"/>
      <c r="H30" s="47"/>
      <c r="I30" s="47"/>
      <c r="J30" s="47"/>
      <c r="K30" s="47"/>
      <c r="L30" s="351">
        <v>0</v>
      </c>
      <c r="M30" s="352"/>
      <c r="N30" s="352"/>
      <c r="O30" s="352"/>
      <c r="P30" s="47"/>
      <c r="Q30" s="47"/>
      <c r="R30" s="47"/>
      <c r="S30" s="47"/>
      <c r="T30" s="47"/>
      <c r="U30" s="47"/>
      <c r="V30" s="47"/>
      <c r="W30" s="353">
        <f>ROUND(BD51,2)</f>
        <v>0</v>
      </c>
      <c r="X30" s="352"/>
      <c r="Y30" s="352"/>
      <c r="Z30" s="352"/>
      <c r="AA30" s="352"/>
      <c r="AB30" s="352"/>
      <c r="AC30" s="352"/>
      <c r="AD30" s="352"/>
      <c r="AE30" s="352"/>
      <c r="AF30" s="47"/>
      <c r="AG30" s="47"/>
      <c r="AH30" s="47"/>
      <c r="AI30" s="47"/>
      <c r="AJ30" s="47"/>
      <c r="AK30" s="353">
        <v>0</v>
      </c>
      <c r="AL30" s="352"/>
      <c r="AM30" s="352"/>
      <c r="AN30" s="352"/>
      <c r="AO30" s="352"/>
      <c r="AP30" s="47"/>
      <c r="AQ30" s="49"/>
      <c r="BE30" s="359"/>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59"/>
    </row>
    <row r="32" spans="2:71" s="1" customFormat="1" ht="25.9"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54" t="s">
        <v>56</v>
      </c>
      <c r="Y32" s="355"/>
      <c r="Z32" s="355"/>
      <c r="AA32" s="355"/>
      <c r="AB32" s="355"/>
      <c r="AC32" s="52"/>
      <c r="AD32" s="52"/>
      <c r="AE32" s="52"/>
      <c r="AF32" s="52"/>
      <c r="AG32" s="52"/>
      <c r="AH32" s="52"/>
      <c r="AI32" s="52"/>
      <c r="AJ32" s="52"/>
      <c r="AK32" s="356">
        <f>SUM(AK23:AK30)</f>
        <v>0</v>
      </c>
      <c r="AL32" s="355"/>
      <c r="AM32" s="355"/>
      <c r="AN32" s="355"/>
      <c r="AO32" s="357"/>
      <c r="AP32" s="50"/>
      <c r="AQ32" s="54"/>
      <c r="BE32" s="359"/>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170104</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37" t="str">
        <f>K6</f>
        <v>Přestavba sociálního zařízení a úprava pokojů imobilních klidentů 24 jednotek - V. etapa</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ht="15">
      <c r="B44" s="40"/>
      <c r="C44" s="64" t="s">
        <v>25</v>
      </c>
      <c r="D44" s="62"/>
      <c r="E44" s="62"/>
      <c r="F44" s="62"/>
      <c r="G44" s="62"/>
      <c r="H44" s="62"/>
      <c r="I44" s="62"/>
      <c r="J44" s="62"/>
      <c r="K44" s="62"/>
      <c r="L44" s="71" t="str">
        <f>IF(K8="","",K8)</f>
        <v>Polní 378</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39" t="str">
        <f>IF(AN8= "","",AN8)</f>
        <v>15. 2. 2017</v>
      </c>
      <c r="AN44" s="339"/>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31</v>
      </c>
      <c r="D46" s="62"/>
      <c r="E46" s="62"/>
      <c r="F46" s="62"/>
      <c r="G46" s="62"/>
      <c r="H46" s="62"/>
      <c r="I46" s="62"/>
      <c r="J46" s="62"/>
      <c r="K46" s="62"/>
      <c r="L46" s="65" t="str">
        <f>IF(E11= "","",E11)</f>
        <v>DPS v Lázních Kynžvart, p.o.</v>
      </c>
      <c r="M46" s="62"/>
      <c r="N46" s="62"/>
      <c r="O46" s="62"/>
      <c r="P46" s="62"/>
      <c r="Q46" s="62"/>
      <c r="R46" s="62"/>
      <c r="S46" s="62"/>
      <c r="T46" s="62"/>
      <c r="U46" s="62"/>
      <c r="V46" s="62"/>
      <c r="W46" s="62"/>
      <c r="X46" s="62"/>
      <c r="Y46" s="62"/>
      <c r="Z46" s="62"/>
      <c r="AA46" s="62"/>
      <c r="AB46" s="62"/>
      <c r="AC46" s="62"/>
      <c r="AD46" s="62"/>
      <c r="AE46" s="62"/>
      <c r="AF46" s="62"/>
      <c r="AG46" s="62"/>
      <c r="AH46" s="62"/>
      <c r="AI46" s="64" t="s">
        <v>38</v>
      </c>
      <c r="AJ46" s="62"/>
      <c r="AK46" s="62"/>
      <c r="AL46" s="62"/>
      <c r="AM46" s="340" t="str">
        <f>IF(E17="","",E17)</f>
        <v>S P I R A L spol. s r. o.</v>
      </c>
      <c r="AN46" s="340"/>
      <c r="AO46" s="340"/>
      <c r="AP46" s="340"/>
      <c r="AQ46" s="62"/>
      <c r="AR46" s="60"/>
      <c r="AS46" s="341" t="s">
        <v>58</v>
      </c>
      <c r="AT46" s="342"/>
      <c r="AU46" s="73"/>
      <c r="AV46" s="73"/>
      <c r="AW46" s="73"/>
      <c r="AX46" s="73"/>
      <c r="AY46" s="73"/>
      <c r="AZ46" s="73"/>
      <c r="BA46" s="73"/>
      <c r="BB46" s="73"/>
      <c r="BC46" s="73"/>
      <c r="BD46" s="74"/>
    </row>
    <row r="47" spans="2:56" s="1" customFormat="1" ht="15">
      <c r="B47" s="40"/>
      <c r="C47" s="64" t="s">
        <v>36</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43"/>
      <c r="AT47" s="344"/>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45"/>
      <c r="AT48" s="346"/>
      <c r="AU48" s="41"/>
      <c r="AV48" s="41"/>
      <c r="AW48" s="41"/>
      <c r="AX48" s="41"/>
      <c r="AY48" s="41"/>
      <c r="AZ48" s="41"/>
      <c r="BA48" s="41"/>
      <c r="BB48" s="41"/>
      <c r="BC48" s="41"/>
      <c r="BD48" s="77"/>
    </row>
    <row r="49" spans="1:90" s="1" customFormat="1" ht="29.25" customHeight="1">
      <c r="B49" s="40"/>
      <c r="C49" s="347" t="s">
        <v>59</v>
      </c>
      <c r="D49" s="348"/>
      <c r="E49" s="348"/>
      <c r="F49" s="348"/>
      <c r="G49" s="348"/>
      <c r="H49" s="78"/>
      <c r="I49" s="349" t="s">
        <v>60</v>
      </c>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50" t="s">
        <v>61</v>
      </c>
      <c r="AH49" s="348"/>
      <c r="AI49" s="348"/>
      <c r="AJ49" s="348"/>
      <c r="AK49" s="348"/>
      <c r="AL49" s="348"/>
      <c r="AM49" s="348"/>
      <c r="AN49" s="349" t="s">
        <v>62</v>
      </c>
      <c r="AO49" s="348"/>
      <c r="AP49" s="348"/>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1:90"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0" s="4" customFormat="1" ht="32.450000000000003"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35">
        <f>ROUND(AG52,2)</f>
        <v>0</v>
      </c>
      <c r="AH51" s="335"/>
      <c r="AI51" s="335"/>
      <c r="AJ51" s="335"/>
      <c r="AK51" s="335"/>
      <c r="AL51" s="335"/>
      <c r="AM51" s="335"/>
      <c r="AN51" s="336">
        <f>SUM(AG51,AT51)</f>
        <v>0</v>
      </c>
      <c r="AO51" s="336"/>
      <c r="AP51" s="336"/>
      <c r="AQ51" s="88" t="s">
        <v>22</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77</v>
      </c>
      <c r="BT51" s="93" t="s">
        <v>78</v>
      </c>
      <c r="BV51" s="93" t="s">
        <v>79</v>
      </c>
      <c r="BW51" s="93" t="s">
        <v>7</v>
      </c>
      <c r="BX51" s="93" t="s">
        <v>80</v>
      </c>
      <c r="CL51" s="93" t="s">
        <v>22</v>
      </c>
    </row>
    <row r="52" spans="1:90" s="5" customFormat="1" ht="53.25" customHeight="1">
      <c r="A52" s="94" t="s">
        <v>81</v>
      </c>
      <c r="B52" s="95"/>
      <c r="C52" s="96"/>
      <c r="D52" s="334" t="s">
        <v>16</v>
      </c>
      <c r="E52" s="334"/>
      <c r="F52" s="334"/>
      <c r="G52" s="334"/>
      <c r="H52" s="334"/>
      <c r="I52" s="97"/>
      <c r="J52" s="334" t="s">
        <v>19</v>
      </c>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2">
        <f>'170104 - Přestavba sociál...'!J25</f>
        <v>0</v>
      </c>
      <c r="AH52" s="333"/>
      <c r="AI52" s="333"/>
      <c r="AJ52" s="333"/>
      <c r="AK52" s="333"/>
      <c r="AL52" s="333"/>
      <c r="AM52" s="333"/>
      <c r="AN52" s="332">
        <f>SUM(AG52,AT52)</f>
        <v>0</v>
      </c>
      <c r="AO52" s="333"/>
      <c r="AP52" s="333"/>
      <c r="AQ52" s="98" t="s">
        <v>82</v>
      </c>
      <c r="AR52" s="99"/>
      <c r="AS52" s="100">
        <v>0</v>
      </c>
      <c r="AT52" s="101">
        <f>ROUND(SUM(AV52:AW52),2)</f>
        <v>0</v>
      </c>
      <c r="AU52" s="102">
        <f>'170104 - Přestavba sociál...'!P98</f>
        <v>0</v>
      </c>
      <c r="AV52" s="101">
        <f>'170104 - Přestavba sociál...'!J28</f>
        <v>0</v>
      </c>
      <c r="AW52" s="101">
        <f>'170104 - Přestavba sociál...'!J29</f>
        <v>0</v>
      </c>
      <c r="AX52" s="101">
        <f>'170104 - Přestavba sociál...'!J30</f>
        <v>0</v>
      </c>
      <c r="AY52" s="101">
        <f>'170104 - Přestavba sociál...'!J31</f>
        <v>0</v>
      </c>
      <c r="AZ52" s="101">
        <f>'170104 - Přestavba sociál...'!F28</f>
        <v>0</v>
      </c>
      <c r="BA52" s="101">
        <f>'170104 - Přestavba sociál...'!F29</f>
        <v>0</v>
      </c>
      <c r="BB52" s="101">
        <f>'170104 - Přestavba sociál...'!F30</f>
        <v>0</v>
      </c>
      <c r="BC52" s="101">
        <f>'170104 - Přestavba sociál...'!F31</f>
        <v>0</v>
      </c>
      <c r="BD52" s="103">
        <f>'170104 - Přestavba sociál...'!F32</f>
        <v>0</v>
      </c>
      <c r="BT52" s="104" t="s">
        <v>24</v>
      </c>
      <c r="BU52" s="104" t="s">
        <v>83</v>
      </c>
      <c r="BV52" s="104" t="s">
        <v>79</v>
      </c>
      <c r="BW52" s="104" t="s">
        <v>7</v>
      </c>
      <c r="BX52" s="104" t="s">
        <v>80</v>
      </c>
      <c r="CL52" s="104" t="s">
        <v>22</v>
      </c>
    </row>
    <row r="53" spans="1:90"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1:90"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algorithmName="SHA-512" hashValue="PJbWUTF8NU2JIlBg18Ac8+H/NINpe1MiWurSj+sera479Hc1vLLDRLeBuDsWcR4XJJFnkNlGyzuD7DLPhYKaJQ==" saltValue="WPUEFMlTztPDwWdn3bMuZQ==" spinCount="100000" sheet="1" objects="1" scenarios="1" formatCells="0" formatColumns="0" formatRows="0" sort="0" autoFilter="0"/>
  <mergeCells count="41">
    <mergeCell ref="W27:AE27"/>
    <mergeCell ref="AK27:AO27"/>
    <mergeCell ref="L28: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30:AE30"/>
    <mergeCell ref="AK30:AO30"/>
    <mergeCell ref="X32:AB32"/>
    <mergeCell ref="AK32:AO32"/>
    <mergeCell ref="W28:AE28"/>
    <mergeCell ref="AK28:AO28"/>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display="1) Rekapitulace stavby"/>
    <hyperlink ref="W1:AI1" location="C51" display="2) Rekapitulace objektů stavby a soupisů prací"/>
    <hyperlink ref="A52" location="'170104 - Přestavba sociál...'!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84"/>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06"/>
      <c r="C1" s="106"/>
      <c r="D1" s="107" t="s">
        <v>1</v>
      </c>
      <c r="E1" s="106"/>
      <c r="F1" s="108" t="s">
        <v>84</v>
      </c>
      <c r="G1" s="372" t="s">
        <v>85</v>
      </c>
      <c r="H1" s="372"/>
      <c r="I1" s="109"/>
      <c r="J1" s="108" t="s">
        <v>86</v>
      </c>
      <c r="K1" s="107" t="s">
        <v>87</v>
      </c>
      <c r="L1" s="108" t="s">
        <v>88</v>
      </c>
      <c r="M1" s="108"/>
      <c r="N1" s="108"/>
      <c r="O1" s="108"/>
      <c r="P1" s="108"/>
      <c r="Q1" s="108"/>
      <c r="R1" s="108"/>
      <c r="S1" s="108"/>
      <c r="T1" s="10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31"/>
      <c r="M2" s="331"/>
      <c r="N2" s="331"/>
      <c r="O2" s="331"/>
      <c r="P2" s="331"/>
      <c r="Q2" s="331"/>
      <c r="R2" s="331"/>
      <c r="S2" s="331"/>
      <c r="T2" s="331"/>
      <c r="U2" s="331"/>
      <c r="V2" s="331"/>
      <c r="AT2" s="23" t="s">
        <v>7</v>
      </c>
    </row>
    <row r="3" spans="1:70" ht="6.95" customHeight="1">
      <c r="B3" s="24"/>
      <c r="C3" s="25"/>
      <c r="D3" s="25"/>
      <c r="E3" s="25"/>
      <c r="F3" s="25"/>
      <c r="G3" s="25"/>
      <c r="H3" s="25"/>
      <c r="I3" s="110"/>
      <c r="J3" s="25"/>
      <c r="K3" s="26"/>
      <c r="AT3" s="23" t="s">
        <v>89</v>
      </c>
    </row>
    <row r="4" spans="1:70" ht="36.950000000000003" customHeight="1">
      <c r="B4" s="27"/>
      <c r="C4" s="28"/>
      <c r="D4" s="29" t="s">
        <v>90</v>
      </c>
      <c r="E4" s="28"/>
      <c r="F4" s="28"/>
      <c r="G4" s="28"/>
      <c r="H4" s="28"/>
      <c r="I4" s="111"/>
      <c r="J4" s="28"/>
      <c r="K4" s="30"/>
      <c r="M4" s="31" t="s">
        <v>12</v>
      </c>
      <c r="AT4" s="23" t="s">
        <v>6</v>
      </c>
    </row>
    <row r="5" spans="1:70" ht="6.95" customHeight="1">
      <c r="B5" s="27"/>
      <c r="C5" s="28"/>
      <c r="D5" s="28"/>
      <c r="E5" s="28"/>
      <c r="F5" s="28"/>
      <c r="G5" s="28"/>
      <c r="H5" s="28"/>
      <c r="I5" s="111"/>
      <c r="J5" s="28"/>
      <c r="K5" s="30"/>
    </row>
    <row r="6" spans="1:70" s="1" customFormat="1" ht="15">
      <c r="B6" s="40"/>
      <c r="C6" s="41"/>
      <c r="D6" s="36" t="s">
        <v>18</v>
      </c>
      <c r="E6" s="41"/>
      <c r="F6" s="41"/>
      <c r="G6" s="41"/>
      <c r="H6" s="41"/>
      <c r="I6" s="112"/>
      <c r="J6" s="41"/>
      <c r="K6" s="44"/>
    </row>
    <row r="7" spans="1:70" s="1" customFormat="1" ht="36.950000000000003" customHeight="1">
      <c r="B7" s="40"/>
      <c r="C7" s="41"/>
      <c r="D7" s="41"/>
      <c r="E7" s="369" t="s">
        <v>19</v>
      </c>
      <c r="F7" s="370"/>
      <c r="G7" s="370"/>
      <c r="H7" s="370"/>
      <c r="I7" s="112"/>
      <c r="J7" s="41"/>
      <c r="K7" s="44"/>
    </row>
    <row r="8" spans="1:70" s="1" customFormat="1">
      <c r="B8" s="40"/>
      <c r="C8" s="41"/>
      <c r="D8" s="41"/>
      <c r="E8" s="41"/>
      <c r="F8" s="41"/>
      <c r="G8" s="41"/>
      <c r="H8" s="41"/>
      <c r="I8" s="112"/>
      <c r="J8" s="41"/>
      <c r="K8" s="44"/>
    </row>
    <row r="9" spans="1:70" s="1" customFormat="1" ht="14.45" customHeight="1">
      <c r="B9" s="40"/>
      <c r="C9" s="41"/>
      <c r="D9" s="36" t="s">
        <v>21</v>
      </c>
      <c r="E9" s="41"/>
      <c r="F9" s="34" t="s">
        <v>22</v>
      </c>
      <c r="G9" s="41"/>
      <c r="H9" s="41"/>
      <c r="I9" s="113" t="s">
        <v>23</v>
      </c>
      <c r="J9" s="34" t="s">
        <v>22</v>
      </c>
      <c r="K9" s="44"/>
    </row>
    <row r="10" spans="1:70" s="1" customFormat="1" ht="14.45" customHeight="1">
      <c r="B10" s="40"/>
      <c r="C10" s="41"/>
      <c r="D10" s="36" t="s">
        <v>25</v>
      </c>
      <c r="E10" s="41"/>
      <c r="F10" s="34" t="s">
        <v>26</v>
      </c>
      <c r="G10" s="41"/>
      <c r="H10" s="41"/>
      <c r="I10" s="113" t="s">
        <v>27</v>
      </c>
      <c r="J10" s="114" t="str">
        <f>'Rekapitulace stavby'!AN8</f>
        <v>15. 2. 2017</v>
      </c>
      <c r="K10" s="44"/>
    </row>
    <row r="11" spans="1:70" s="1" customFormat="1" ht="10.9" customHeight="1">
      <c r="B11" s="40"/>
      <c r="C11" s="41"/>
      <c r="D11" s="41"/>
      <c r="E11" s="41"/>
      <c r="F11" s="41"/>
      <c r="G11" s="41"/>
      <c r="H11" s="41"/>
      <c r="I11" s="112"/>
      <c r="J11" s="41"/>
      <c r="K11" s="44"/>
    </row>
    <row r="12" spans="1:70" s="1" customFormat="1" ht="14.45" customHeight="1">
      <c r="B12" s="40"/>
      <c r="C12" s="41"/>
      <c r="D12" s="36" t="s">
        <v>31</v>
      </c>
      <c r="E12" s="41"/>
      <c r="F12" s="41"/>
      <c r="G12" s="41"/>
      <c r="H12" s="41"/>
      <c r="I12" s="113" t="s">
        <v>32</v>
      </c>
      <c r="J12" s="34" t="s">
        <v>33</v>
      </c>
      <c r="K12" s="44"/>
    </row>
    <row r="13" spans="1:70" s="1" customFormat="1" ht="18" customHeight="1">
      <c r="B13" s="40"/>
      <c r="C13" s="41"/>
      <c r="D13" s="41"/>
      <c r="E13" s="34" t="s">
        <v>34</v>
      </c>
      <c r="F13" s="41"/>
      <c r="G13" s="41"/>
      <c r="H13" s="41"/>
      <c r="I13" s="113" t="s">
        <v>35</v>
      </c>
      <c r="J13" s="34" t="s">
        <v>22</v>
      </c>
      <c r="K13" s="44"/>
    </row>
    <row r="14" spans="1:70" s="1" customFormat="1" ht="6.95" customHeight="1">
      <c r="B14" s="40"/>
      <c r="C14" s="41"/>
      <c r="D14" s="41"/>
      <c r="E14" s="41"/>
      <c r="F14" s="41"/>
      <c r="G14" s="41"/>
      <c r="H14" s="41"/>
      <c r="I14" s="112"/>
      <c r="J14" s="41"/>
      <c r="K14" s="44"/>
    </row>
    <row r="15" spans="1:70" s="1" customFormat="1" ht="14.45" customHeight="1">
      <c r="B15" s="40"/>
      <c r="C15" s="41"/>
      <c r="D15" s="36" t="s">
        <v>36</v>
      </c>
      <c r="E15" s="41"/>
      <c r="F15" s="41"/>
      <c r="G15" s="41"/>
      <c r="H15" s="41"/>
      <c r="I15" s="113" t="s">
        <v>32</v>
      </c>
      <c r="J15" s="34" t="str">
        <f>IF('Rekapitulace stavby'!AN13="Vyplň údaj","",IF('Rekapitulace stavby'!AN13="","",'Rekapitulace stavby'!AN13))</f>
        <v/>
      </c>
      <c r="K15" s="44"/>
    </row>
    <row r="16" spans="1:70" s="1" customFormat="1" ht="18" customHeight="1">
      <c r="B16" s="40"/>
      <c r="C16" s="41"/>
      <c r="D16" s="41"/>
      <c r="E16" s="34" t="str">
        <f>IF('Rekapitulace stavby'!E14="Vyplň údaj","",IF('Rekapitulace stavby'!E14="","",'Rekapitulace stavby'!E14))</f>
        <v/>
      </c>
      <c r="F16" s="41"/>
      <c r="G16" s="41"/>
      <c r="H16" s="41"/>
      <c r="I16" s="113" t="s">
        <v>35</v>
      </c>
      <c r="J16" s="34" t="str">
        <f>IF('Rekapitulace stavby'!AN14="Vyplň údaj","",IF('Rekapitulace stavby'!AN14="","",'Rekapitulace stavby'!AN14))</f>
        <v/>
      </c>
      <c r="K16" s="44"/>
    </row>
    <row r="17" spans="2:11" s="1" customFormat="1" ht="6.95" customHeight="1">
      <c r="B17" s="40"/>
      <c r="C17" s="41"/>
      <c r="D17" s="41"/>
      <c r="E17" s="41"/>
      <c r="F17" s="41"/>
      <c r="G17" s="41"/>
      <c r="H17" s="41"/>
      <c r="I17" s="112"/>
      <c r="J17" s="41"/>
      <c r="K17" s="44"/>
    </row>
    <row r="18" spans="2:11" s="1" customFormat="1" ht="14.45" customHeight="1">
      <c r="B18" s="40"/>
      <c r="C18" s="41"/>
      <c r="D18" s="36" t="s">
        <v>38</v>
      </c>
      <c r="E18" s="41"/>
      <c r="F18" s="41"/>
      <c r="G18" s="41"/>
      <c r="H18" s="41"/>
      <c r="I18" s="113" t="s">
        <v>32</v>
      </c>
      <c r="J18" s="34" t="s">
        <v>39</v>
      </c>
      <c r="K18" s="44"/>
    </row>
    <row r="19" spans="2:11" s="1" customFormat="1" ht="18" customHeight="1">
      <c r="B19" s="40"/>
      <c r="C19" s="41"/>
      <c r="D19" s="41"/>
      <c r="E19" s="34" t="s">
        <v>40</v>
      </c>
      <c r="F19" s="41"/>
      <c r="G19" s="41"/>
      <c r="H19" s="41"/>
      <c r="I19" s="113" t="s">
        <v>35</v>
      </c>
      <c r="J19" s="34" t="s">
        <v>41</v>
      </c>
      <c r="K19" s="44"/>
    </row>
    <row r="20" spans="2:11" s="1" customFormat="1" ht="6.95" customHeight="1">
      <c r="B20" s="40"/>
      <c r="C20" s="41"/>
      <c r="D20" s="41"/>
      <c r="E20" s="41"/>
      <c r="F20" s="41"/>
      <c r="G20" s="41"/>
      <c r="H20" s="41"/>
      <c r="I20" s="112"/>
      <c r="J20" s="41"/>
      <c r="K20" s="44"/>
    </row>
    <row r="21" spans="2:11" s="1" customFormat="1" ht="14.45" customHeight="1">
      <c r="B21" s="40"/>
      <c r="C21" s="41"/>
      <c r="D21" s="36" t="s">
        <v>43</v>
      </c>
      <c r="E21" s="41"/>
      <c r="F21" s="41"/>
      <c r="G21" s="41"/>
      <c r="H21" s="41"/>
      <c r="I21" s="112"/>
      <c r="J21" s="41"/>
      <c r="K21" s="44"/>
    </row>
    <row r="22" spans="2:11" s="6" customFormat="1" ht="22.5" customHeight="1">
      <c r="B22" s="115"/>
      <c r="C22" s="116"/>
      <c r="D22" s="116"/>
      <c r="E22" s="365" t="s">
        <v>22</v>
      </c>
      <c r="F22" s="365"/>
      <c r="G22" s="365"/>
      <c r="H22" s="365"/>
      <c r="I22" s="117"/>
      <c r="J22" s="116"/>
      <c r="K22" s="118"/>
    </row>
    <row r="23" spans="2:11" s="1" customFormat="1" ht="6.95" customHeight="1">
      <c r="B23" s="40"/>
      <c r="C23" s="41"/>
      <c r="D23" s="41"/>
      <c r="E23" s="41"/>
      <c r="F23" s="41"/>
      <c r="G23" s="41"/>
      <c r="H23" s="41"/>
      <c r="I23" s="112"/>
      <c r="J23" s="41"/>
      <c r="K23" s="44"/>
    </row>
    <row r="24" spans="2:11" s="1" customFormat="1" ht="6.95" customHeight="1">
      <c r="B24" s="40"/>
      <c r="C24" s="41"/>
      <c r="D24" s="84"/>
      <c r="E24" s="84"/>
      <c r="F24" s="84"/>
      <c r="G24" s="84"/>
      <c r="H24" s="84"/>
      <c r="I24" s="119"/>
      <c r="J24" s="84"/>
      <c r="K24" s="120"/>
    </row>
    <row r="25" spans="2:11" s="1" customFormat="1" ht="25.35" customHeight="1">
      <c r="B25" s="40"/>
      <c r="C25" s="41"/>
      <c r="D25" s="121" t="s">
        <v>44</v>
      </c>
      <c r="E25" s="41"/>
      <c r="F25" s="41"/>
      <c r="G25" s="41"/>
      <c r="H25" s="41"/>
      <c r="I25" s="112"/>
      <c r="J25" s="122">
        <f>ROUND(J98,2)</f>
        <v>0</v>
      </c>
      <c r="K25" s="44"/>
    </row>
    <row r="26" spans="2:11" s="1" customFormat="1" ht="6.95" customHeight="1">
      <c r="B26" s="40"/>
      <c r="C26" s="41"/>
      <c r="D26" s="84"/>
      <c r="E26" s="84"/>
      <c r="F26" s="84"/>
      <c r="G26" s="84"/>
      <c r="H26" s="84"/>
      <c r="I26" s="119"/>
      <c r="J26" s="84"/>
      <c r="K26" s="120"/>
    </row>
    <row r="27" spans="2:11" s="1" customFormat="1" ht="14.45" customHeight="1">
      <c r="B27" s="40"/>
      <c r="C27" s="41"/>
      <c r="D27" s="41"/>
      <c r="E27" s="41"/>
      <c r="F27" s="45" t="s">
        <v>46</v>
      </c>
      <c r="G27" s="41"/>
      <c r="H27" s="41"/>
      <c r="I27" s="123" t="s">
        <v>45</v>
      </c>
      <c r="J27" s="45" t="s">
        <v>47</v>
      </c>
      <c r="K27" s="44"/>
    </row>
    <row r="28" spans="2:11" s="1" customFormat="1" ht="14.45" customHeight="1">
      <c r="B28" s="40"/>
      <c r="C28" s="41"/>
      <c r="D28" s="48" t="s">
        <v>48</v>
      </c>
      <c r="E28" s="48" t="s">
        <v>49</v>
      </c>
      <c r="F28" s="124">
        <f>ROUND(SUM(BE98:BE483), 2)</f>
        <v>0</v>
      </c>
      <c r="G28" s="41"/>
      <c r="H28" s="41"/>
      <c r="I28" s="125">
        <v>0.21</v>
      </c>
      <c r="J28" s="124">
        <f>ROUND(ROUND((SUM(BE98:BE483)), 2)*I28, 2)</f>
        <v>0</v>
      </c>
      <c r="K28" s="44"/>
    </row>
    <row r="29" spans="2:11" s="1" customFormat="1" ht="14.45" customHeight="1">
      <c r="B29" s="40"/>
      <c r="C29" s="41"/>
      <c r="D29" s="41"/>
      <c r="E29" s="48" t="s">
        <v>50</v>
      </c>
      <c r="F29" s="124">
        <f>ROUND(SUM(BF98:BF483), 2)</f>
        <v>0</v>
      </c>
      <c r="G29" s="41"/>
      <c r="H29" s="41"/>
      <c r="I29" s="125">
        <v>0.15</v>
      </c>
      <c r="J29" s="124">
        <f>ROUND(ROUND((SUM(BF98:BF483)), 2)*I29, 2)</f>
        <v>0</v>
      </c>
      <c r="K29" s="44"/>
    </row>
    <row r="30" spans="2:11" s="1" customFormat="1" ht="14.45" hidden="1" customHeight="1">
      <c r="B30" s="40"/>
      <c r="C30" s="41"/>
      <c r="D30" s="41"/>
      <c r="E30" s="48" t="s">
        <v>51</v>
      </c>
      <c r="F30" s="124">
        <f>ROUND(SUM(BG98:BG483), 2)</f>
        <v>0</v>
      </c>
      <c r="G30" s="41"/>
      <c r="H30" s="41"/>
      <c r="I30" s="125">
        <v>0.21</v>
      </c>
      <c r="J30" s="124">
        <v>0</v>
      </c>
      <c r="K30" s="44"/>
    </row>
    <row r="31" spans="2:11" s="1" customFormat="1" ht="14.45" hidden="1" customHeight="1">
      <c r="B31" s="40"/>
      <c r="C31" s="41"/>
      <c r="D31" s="41"/>
      <c r="E31" s="48" t="s">
        <v>52</v>
      </c>
      <c r="F31" s="124">
        <f>ROUND(SUM(BH98:BH483), 2)</f>
        <v>0</v>
      </c>
      <c r="G31" s="41"/>
      <c r="H31" s="41"/>
      <c r="I31" s="125">
        <v>0.15</v>
      </c>
      <c r="J31" s="124">
        <v>0</v>
      </c>
      <c r="K31" s="44"/>
    </row>
    <row r="32" spans="2:11" s="1" customFormat="1" ht="14.45" hidden="1" customHeight="1">
      <c r="B32" s="40"/>
      <c r="C32" s="41"/>
      <c r="D32" s="41"/>
      <c r="E32" s="48" t="s">
        <v>53</v>
      </c>
      <c r="F32" s="124">
        <f>ROUND(SUM(BI98:BI483), 2)</f>
        <v>0</v>
      </c>
      <c r="G32" s="41"/>
      <c r="H32" s="41"/>
      <c r="I32" s="125">
        <v>0</v>
      </c>
      <c r="J32" s="124">
        <v>0</v>
      </c>
      <c r="K32" s="44"/>
    </row>
    <row r="33" spans="2:11" s="1" customFormat="1" ht="6.95" customHeight="1">
      <c r="B33" s="40"/>
      <c r="C33" s="41"/>
      <c r="D33" s="41"/>
      <c r="E33" s="41"/>
      <c r="F33" s="41"/>
      <c r="G33" s="41"/>
      <c r="H33" s="41"/>
      <c r="I33" s="112"/>
      <c r="J33" s="41"/>
      <c r="K33" s="44"/>
    </row>
    <row r="34" spans="2:11" s="1" customFormat="1" ht="25.35" customHeight="1">
      <c r="B34" s="40"/>
      <c r="C34" s="126"/>
      <c r="D34" s="127" t="s">
        <v>54</v>
      </c>
      <c r="E34" s="78"/>
      <c r="F34" s="78"/>
      <c r="G34" s="128" t="s">
        <v>55</v>
      </c>
      <c r="H34" s="129" t="s">
        <v>56</v>
      </c>
      <c r="I34" s="130"/>
      <c r="J34" s="131">
        <f>SUM(J25:J32)</f>
        <v>0</v>
      </c>
      <c r="K34" s="132"/>
    </row>
    <row r="35" spans="2:11" s="1" customFormat="1" ht="14.45" customHeight="1">
      <c r="B35" s="55"/>
      <c r="C35" s="56"/>
      <c r="D35" s="56"/>
      <c r="E35" s="56"/>
      <c r="F35" s="56"/>
      <c r="G35" s="56"/>
      <c r="H35" s="56"/>
      <c r="I35" s="133"/>
      <c r="J35" s="56"/>
      <c r="K35" s="57"/>
    </row>
    <row r="39" spans="2:11" s="1" customFormat="1" ht="6.95" customHeight="1">
      <c r="B39" s="134"/>
      <c r="C39" s="135"/>
      <c r="D39" s="135"/>
      <c r="E39" s="135"/>
      <c r="F39" s="135"/>
      <c r="G39" s="135"/>
      <c r="H39" s="135"/>
      <c r="I39" s="136"/>
      <c r="J39" s="135"/>
      <c r="K39" s="137"/>
    </row>
    <row r="40" spans="2:11" s="1" customFormat="1" ht="36.950000000000003" customHeight="1">
      <c r="B40" s="40"/>
      <c r="C40" s="29" t="s">
        <v>91</v>
      </c>
      <c r="D40" s="41"/>
      <c r="E40" s="41"/>
      <c r="F40" s="41"/>
      <c r="G40" s="41"/>
      <c r="H40" s="41"/>
      <c r="I40" s="112"/>
      <c r="J40" s="41"/>
      <c r="K40" s="44"/>
    </row>
    <row r="41" spans="2:11" s="1" customFormat="1" ht="6.95" customHeight="1">
      <c r="B41" s="40"/>
      <c r="C41" s="41"/>
      <c r="D41" s="41"/>
      <c r="E41" s="41"/>
      <c r="F41" s="41"/>
      <c r="G41" s="41"/>
      <c r="H41" s="41"/>
      <c r="I41" s="112"/>
      <c r="J41" s="41"/>
      <c r="K41" s="44"/>
    </row>
    <row r="42" spans="2:11" s="1" customFormat="1" ht="14.45" customHeight="1">
      <c r="B42" s="40"/>
      <c r="C42" s="36" t="s">
        <v>18</v>
      </c>
      <c r="D42" s="41"/>
      <c r="E42" s="41"/>
      <c r="F42" s="41"/>
      <c r="G42" s="41"/>
      <c r="H42" s="41"/>
      <c r="I42" s="112"/>
      <c r="J42" s="41"/>
      <c r="K42" s="44"/>
    </row>
    <row r="43" spans="2:11" s="1" customFormat="1" ht="23.25" customHeight="1">
      <c r="B43" s="40"/>
      <c r="C43" s="41"/>
      <c r="D43" s="41"/>
      <c r="E43" s="369" t="str">
        <f>E7</f>
        <v>Přestavba sociálního zařízení a úprava pokojů imobilních klidentů 24 jednotek - V. etapa</v>
      </c>
      <c r="F43" s="370"/>
      <c r="G43" s="370"/>
      <c r="H43" s="370"/>
      <c r="I43" s="112"/>
      <c r="J43" s="41"/>
      <c r="K43" s="44"/>
    </row>
    <row r="44" spans="2:11" s="1" customFormat="1" ht="6.95" customHeight="1">
      <c r="B44" s="40"/>
      <c r="C44" s="41"/>
      <c r="D44" s="41"/>
      <c r="E44" s="41"/>
      <c r="F44" s="41"/>
      <c r="G44" s="41"/>
      <c r="H44" s="41"/>
      <c r="I44" s="112"/>
      <c r="J44" s="41"/>
      <c r="K44" s="44"/>
    </row>
    <row r="45" spans="2:11" s="1" customFormat="1" ht="18" customHeight="1">
      <c r="B45" s="40"/>
      <c r="C45" s="36" t="s">
        <v>25</v>
      </c>
      <c r="D45" s="41"/>
      <c r="E45" s="41"/>
      <c r="F45" s="34" t="str">
        <f>F10</f>
        <v>Polní 378</v>
      </c>
      <c r="G45" s="41"/>
      <c r="H45" s="41"/>
      <c r="I45" s="113" t="s">
        <v>27</v>
      </c>
      <c r="J45" s="114" t="str">
        <f>IF(J10="","",J10)</f>
        <v>15. 2. 2017</v>
      </c>
      <c r="K45" s="44"/>
    </row>
    <row r="46" spans="2:11" s="1" customFormat="1" ht="6.95" customHeight="1">
      <c r="B46" s="40"/>
      <c r="C46" s="41"/>
      <c r="D46" s="41"/>
      <c r="E46" s="41"/>
      <c r="F46" s="41"/>
      <c r="G46" s="41"/>
      <c r="H46" s="41"/>
      <c r="I46" s="112"/>
      <c r="J46" s="41"/>
      <c r="K46" s="44"/>
    </row>
    <row r="47" spans="2:11" s="1" customFormat="1" ht="15">
      <c r="B47" s="40"/>
      <c r="C47" s="36" t="s">
        <v>31</v>
      </c>
      <c r="D47" s="41"/>
      <c r="E47" s="41"/>
      <c r="F47" s="34" t="str">
        <f>E13</f>
        <v>DPS v Lázních Kynžvart, p.o.</v>
      </c>
      <c r="G47" s="41"/>
      <c r="H47" s="41"/>
      <c r="I47" s="113" t="s">
        <v>38</v>
      </c>
      <c r="J47" s="34" t="str">
        <f>E19</f>
        <v>S P I R A L spol. s r. o.</v>
      </c>
      <c r="K47" s="44"/>
    </row>
    <row r="48" spans="2:11" s="1" customFormat="1" ht="14.45" customHeight="1">
      <c r="B48" s="40"/>
      <c r="C48" s="36" t="s">
        <v>36</v>
      </c>
      <c r="D48" s="41"/>
      <c r="E48" s="41"/>
      <c r="F48" s="34" t="str">
        <f>IF(E16="","",E16)</f>
        <v/>
      </c>
      <c r="G48" s="41"/>
      <c r="H48" s="41"/>
      <c r="I48" s="112"/>
      <c r="J48" s="41"/>
      <c r="K48" s="44"/>
    </row>
    <row r="49" spans="2:47" s="1" customFormat="1" ht="10.35" customHeight="1">
      <c r="B49" s="40"/>
      <c r="C49" s="41"/>
      <c r="D49" s="41"/>
      <c r="E49" s="41"/>
      <c r="F49" s="41"/>
      <c r="G49" s="41"/>
      <c r="H49" s="41"/>
      <c r="I49" s="112"/>
      <c r="J49" s="41"/>
      <c r="K49" s="44"/>
    </row>
    <row r="50" spans="2:47" s="1" customFormat="1" ht="29.25" customHeight="1">
      <c r="B50" s="40"/>
      <c r="C50" s="138" t="s">
        <v>92</v>
      </c>
      <c r="D50" s="126"/>
      <c r="E50" s="126"/>
      <c r="F50" s="126"/>
      <c r="G50" s="126"/>
      <c r="H50" s="126"/>
      <c r="I50" s="139"/>
      <c r="J50" s="140" t="s">
        <v>93</v>
      </c>
      <c r="K50" s="141"/>
    </row>
    <row r="51" spans="2:47" s="1" customFormat="1" ht="10.35" customHeight="1">
      <c r="B51" s="40"/>
      <c r="C51" s="41"/>
      <c r="D51" s="41"/>
      <c r="E51" s="41"/>
      <c r="F51" s="41"/>
      <c r="G51" s="41"/>
      <c r="H51" s="41"/>
      <c r="I51" s="112"/>
      <c r="J51" s="41"/>
      <c r="K51" s="44"/>
    </row>
    <row r="52" spans="2:47" s="1" customFormat="1" ht="29.25" customHeight="1">
      <c r="B52" s="40"/>
      <c r="C52" s="142" t="s">
        <v>94</v>
      </c>
      <c r="D52" s="41"/>
      <c r="E52" s="41"/>
      <c r="F52" s="41"/>
      <c r="G52" s="41"/>
      <c r="H52" s="41"/>
      <c r="I52" s="112"/>
      <c r="J52" s="122">
        <f>J98</f>
        <v>0</v>
      </c>
      <c r="K52" s="44"/>
      <c r="AU52" s="23" t="s">
        <v>95</v>
      </c>
    </row>
    <row r="53" spans="2:47" s="7" customFormat="1" ht="24.95" customHeight="1">
      <c r="B53" s="143"/>
      <c r="C53" s="144"/>
      <c r="D53" s="145" t="s">
        <v>96</v>
      </c>
      <c r="E53" s="146"/>
      <c r="F53" s="146"/>
      <c r="G53" s="146"/>
      <c r="H53" s="146"/>
      <c r="I53" s="147"/>
      <c r="J53" s="148">
        <f>J99</f>
        <v>0</v>
      </c>
      <c r="K53" s="149"/>
    </row>
    <row r="54" spans="2:47" s="8" customFormat="1" ht="19.899999999999999" customHeight="1">
      <c r="B54" s="150"/>
      <c r="C54" s="151"/>
      <c r="D54" s="152" t="s">
        <v>97</v>
      </c>
      <c r="E54" s="153"/>
      <c r="F54" s="153"/>
      <c r="G54" s="153"/>
      <c r="H54" s="153"/>
      <c r="I54" s="154"/>
      <c r="J54" s="155">
        <f>J100</f>
        <v>0</v>
      </c>
      <c r="K54" s="156"/>
    </row>
    <row r="55" spans="2:47" s="8" customFormat="1" ht="19.899999999999999" customHeight="1">
      <c r="B55" s="150"/>
      <c r="C55" s="151"/>
      <c r="D55" s="152" t="s">
        <v>98</v>
      </c>
      <c r="E55" s="153"/>
      <c r="F55" s="153"/>
      <c r="G55" s="153"/>
      <c r="H55" s="153"/>
      <c r="I55" s="154"/>
      <c r="J55" s="155">
        <f>J116</f>
        <v>0</v>
      </c>
      <c r="K55" s="156"/>
    </row>
    <row r="56" spans="2:47" s="8" customFormat="1" ht="19.899999999999999" customHeight="1">
      <c r="B56" s="150"/>
      <c r="C56" s="151"/>
      <c r="D56" s="152" t="s">
        <v>99</v>
      </c>
      <c r="E56" s="153"/>
      <c r="F56" s="153"/>
      <c r="G56" s="153"/>
      <c r="H56" s="153"/>
      <c r="I56" s="154"/>
      <c r="J56" s="155">
        <f>J142</f>
        <v>0</v>
      </c>
      <c r="K56" s="156"/>
    </row>
    <row r="57" spans="2:47" s="8" customFormat="1" ht="19.899999999999999" customHeight="1">
      <c r="B57" s="150"/>
      <c r="C57" s="151"/>
      <c r="D57" s="152" t="s">
        <v>100</v>
      </c>
      <c r="E57" s="153"/>
      <c r="F57" s="153"/>
      <c r="G57" s="153"/>
      <c r="H57" s="153"/>
      <c r="I57" s="154"/>
      <c r="J57" s="155">
        <f>J168</f>
        <v>0</v>
      </c>
      <c r="K57" s="156"/>
    </row>
    <row r="58" spans="2:47" s="8" customFormat="1" ht="19.899999999999999" customHeight="1">
      <c r="B58" s="150"/>
      <c r="C58" s="151"/>
      <c r="D58" s="152" t="s">
        <v>101</v>
      </c>
      <c r="E58" s="153"/>
      <c r="F58" s="153"/>
      <c r="G58" s="153"/>
      <c r="H58" s="153"/>
      <c r="I58" s="154"/>
      <c r="J58" s="155">
        <f>J181</f>
        <v>0</v>
      </c>
      <c r="K58" s="156"/>
    </row>
    <row r="59" spans="2:47" s="7" customFormat="1" ht="24.95" customHeight="1">
      <c r="B59" s="143"/>
      <c r="C59" s="144"/>
      <c r="D59" s="145" t="s">
        <v>102</v>
      </c>
      <c r="E59" s="146"/>
      <c r="F59" s="146"/>
      <c r="G59" s="146"/>
      <c r="H59" s="146"/>
      <c r="I59" s="147"/>
      <c r="J59" s="148">
        <f>J184</f>
        <v>0</v>
      </c>
      <c r="K59" s="149"/>
    </row>
    <row r="60" spans="2:47" s="8" customFormat="1" ht="19.899999999999999" customHeight="1">
      <c r="B60" s="150"/>
      <c r="C60" s="151"/>
      <c r="D60" s="152" t="s">
        <v>103</v>
      </c>
      <c r="E60" s="153"/>
      <c r="F60" s="153"/>
      <c r="G60" s="153"/>
      <c r="H60" s="153"/>
      <c r="I60" s="154"/>
      <c r="J60" s="155">
        <f>J185</f>
        <v>0</v>
      </c>
      <c r="K60" s="156"/>
    </row>
    <row r="61" spans="2:47" s="8" customFormat="1" ht="19.899999999999999" customHeight="1">
      <c r="B61" s="150"/>
      <c r="C61" s="151"/>
      <c r="D61" s="152" t="s">
        <v>104</v>
      </c>
      <c r="E61" s="153"/>
      <c r="F61" s="153"/>
      <c r="G61" s="153"/>
      <c r="H61" s="153"/>
      <c r="I61" s="154"/>
      <c r="J61" s="155">
        <f>J192</f>
        <v>0</v>
      </c>
      <c r="K61" s="156"/>
    </row>
    <row r="62" spans="2:47" s="8" customFormat="1" ht="19.899999999999999" customHeight="1">
      <c r="B62" s="150"/>
      <c r="C62" s="151"/>
      <c r="D62" s="152" t="s">
        <v>105</v>
      </c>
      <c r="E62" s="153"/>
      <c r="F62" s="153"/>
      <c r="G62" s="153"/>
      <c r="H62" s="153"/>
      <c r="I62" s="154"/>
      <c r="J62" s="155">
        <f>J206</f>
        <v>0</v>
      </c>
      <c r="K62" s="156"/>
    </row>
    <row r="63" spans="2:47" s="8" customFormat="1" ht="19.899999999999999" customHeight="1">
      <c r="B63" s="150"/>
      <c r="C63" s="151"/>
      <c r="D63" s="152" t="s">
        <v>106</v>
      </c>
      <c r="E63" s="153"/>
      <c r="F63" s="153"/>
      <c r="G63" s="153"/>
      <c r="H63" s="153"/>
      <c r="I63" s="154"/>
      <c r="J63" s="155">
        <f>J236</f>
        <v>0</v>
      </c>
      <c r="K63" s="156"/>
    </row>
    <row r="64" spans="2:47" s="8" customFormat="1" ht="19.899999999999999" customHeight="1">
      <c r="B64" s="150"/>
      <c r="C64" s="151"/>
      <c r="D64" s="152" t="s">
        <v>107</v>
      </c>
      <c r="E64" s="153"/>
      <c r="F64" s="153"/>
      <c r="G64" s="153"/>
      <c r="H64" s="153"/>
      <c r="I64" s="154"/>
      <c r="J64" s="155">
        <f>J268</f>
        <v>0</v>
      </c>
      <c r="K64" s="156"/>
    </row>
    <row r="65" spans="2:11" s="8" customFormat="1" ht="19.899999999999999" customHeight="1">
      <c r="B65" s="150"/>
      <c r="C65" s="151"/>
      <c r="D65" s="152" t="s">
        <v>108</v>
      </c>
      <c r="E65" s="153"/>
      <c r="F65" s="153"/>
      <c r="G65" s="153"/>
      <c r="H65" s="153"/>
      <c r="I65" s="154"/>
      <c r="J65" s="155">
        <f>J290</f>
        <v>0</v>
      </c>
      <c r="K65" s="156"/>
    </row>
    <row r="66" spans="2:11" s="8" customFormat="1" ht="19.899999999999999" customHeight="1">
      <c r="B66" s="150"/>
      <c r="C66" s="151"/>
      <c r="D66" s="152" t="s">
        <v>109</v>
      </c>
      <c r="E66" s="153"/>
      <c r="F66" s="153"/>
      <c r="G66" s="153"/>
      <c r="H66" s="153"/>
      <c r="I66" s="154"/>
      <c r="J66" s="155">
        <f>J294</f>
        <v>0</v>
      </c>
      <c r="K66" s="156"/>
    </row>
    <row r="67" spans="2:11" s="8" customFormat="1" ht="19.899999999999999" customHeight="1">
      <c r="B67" s="150"/>
      <c r="C67" s="151"/>
      <c r="D67" s="152" t="s">
        <v>110</v>
      </c>
      <c r="E67" s="153"/>
      <c r="F67" s="153"/>
      <c r="G67" s="153"/>
      <c r="H67" s="153"/>
      <c r="I67" s="154"/>
      <c r="J67" s="155">
        <f>J296</f>
        <v>0</v>
      </c>
      <c r="K67" s="156"/>
    </row>
    <row r="68" spans="2:11" s="8" customFormat="1" ht="19.899999999999999" customHeight="1">
      <c r="B68" s="150"/>
      <c r="C68" s="151"/>
      <c r="D68" s="152" t="s">
        <v>111</v>
      </c>
      <c r="E68" s="153"/>
      <c r="F68" s="153"/>
      <c r="G68" s="153"/>
      <c r="H68" s="153"/>
      <c r="I68" s="154"/>
      <c r="J68" s="155">
        <f>J307</f>
        <v>0</v>
      </c>
      <c r="K68" s="156"/>
    </row>
    <row r="69" spans="2:11" s="8" customFormat="1" ht="19.899999999999999" customHeight="1">
      <c r="B69" s="150"/>
      <c r="C69" s="151"/>
      <c r="D69" s="152" t="s">
        <v>112</v>
      </c>
      <c r="E69" s="153"/>
      <c r="F69" s="153"/>
      <c r="G69" s="153"/>
      <c r="H69" s="153"/>
      <c r="I69" s="154"/>
      <c r="J69" s="155">
        <f>J322</f>
        <v>0</v>
      </c>
      <c r="K69" s="156"/>
    </row>
    <row r="70" spans="2:11" s="8" customFormat="1" ht="19.899999999999999" customHeight="1">
      <c r="B70" s="150"/>
      <c r="C70" s="151"/>
      <c r="D70" s="152" t="s">
        <v>113</v>
      </c>
      <c r="E70" s="153"/>
      <c r="F70" s="153"/>
      <c r="G70" s="153"/>
      <c r="H70" s="153"/>
      <c r="I70" s="154"/>
      <c r="J70" s="155">
        <f>J332</f>
        <v>0</v>
      </c>
      <c r="K70" s="156"/>
    </row>
    <row r="71" spans="2:11" s="8" customFormat="1" ht="19.899999999999999" customHeight="1">
      <c r="B71" s="150"/>
      <c r="C71" s="151"/>
      <c r="D71" s="152" t="s">
        <v>114</v>
      </c>
      <c r="E71" s="153"/>
      <c r="F71" s="153"/>
      <c r="G71" s="153"/>
      <c r="H71" s="153"/>
      <c r="I71" s="154"/>
      <c r="J71" s="155">
        <f>J340</f>
        <v>0</v>
      </c>
      <c r="K71" s="156"/>
    </row>
    <row r="72" spans="2:11" s="8" customFormat="1" ht="19.899999999999999" customHeight="1">
      <c r="B72" s="150"/>
      <c r="C72" s="151"/>
      <c r="D72" s="152" t="s">
        <v>115</v>
      </c>
      <c r="E72" s="153"/>
      <c r="F72" s="153"/>
      <c r="G72" s="153"/>
      <c r="H72" s="153"/>
      <c r="I72" s="154"/>
      <c r="J72" s="155">
        <f>J375</f>
        <v>0</v>
      </c>
      <c r="K72" s="156"/>
    </row>
    <row r="73" spans="2:11" s="8" customFormat="1" ht="19.899999999999999" customHeight="1">
      <c r="B73" s="150"/>
      <c r="C73" s="151"/>
      <c r="D73" s="152" t="s">
        <v>116</v>
      </c>
      <c r="E73" s="153"/>
      <c r="F73" s="153"/>
      <c r="G73" s="153"/>
      <c r="H73" s="153"/>
      <c r="I73" s="154"/>
      <c r="J73" s="155">
        <f>J391</f>
        <v>0</v>
      </c>
      <c r="K73" s="156"/>
    </row>
    <row r="74" spans="2:11" s="8" customFormat="1" ht="19.899999999999999" customHeight="1">
      <c r="B74" s="150"/>
      <c r="C74" s="151"/>
      <c r="D74" s="152" t="s">
        <v>117</v>
      </c>
      <c r="E74" s="153"/>
      <c r="F74" s="153"/>
      <c r="G74" s="153"/>
      <c r="H74" s="153"/>
      <c r="I74" s="154"/>
      <c r="J74" s="155">
        <f>J396</f>
        <v>0</v>
      </c>
      <c r="K74" s="156"/>
    </row>
    <row r="75" spans="2:11" s="8" customFormat="1" ht="19.899999999999999" customHeight="1">
      <c r="B75" s="150"/>
      <c r="C75" s="151"/>
      <c r="D75" s="152" t="s">
        <v>118</v>
      </c>
      <c r="E75" s="153"/>
      <c r="F75" s="153"/>
      <c r="G75" s="153"/>
      <c r="H75" s="153"/>
      <c r="I75" s="154"/>
      <c r="J75" s="155">
        <f>J411</f>
        <v>0</v>
      </c>
      <c r="K75" s="156"/>
    </row>
    <row r="76" spans="2:11" s="8" customFormat="1" ht="19.899999999999999" customHeight="1">
      <c r="B76" s="150"/>
      <c r="C76" s="151"/>
      <c r="D76" s="152" t="s">
        <v>119</v>
      </c>
      <c r="E76" s="153"/>
      <c r="F76" s="153"/>
      <c r="G76" s="153"/>
      <c r="H76" s="153"/>
      <c r="I76" s="154"/>
      <c r="J76" s="155">
        <f>J438</f>
        <v>0</v>
      </c>
      <c r="K76" s="156"/>
    </row>
    <row r="77" spans="2:11" s="8" customFormat="1" ht="19.899999999999999" customHeight="1">
      <c r="B77" s="150"/>
      <c r="C77" s="151"/>
      <c r="D77" s="152" t="s">
        <v>120</v>
      </c>
      <c r="E77" s="153"/>
      <c r="F77" s="153"/>
      <c r="G77" s="153"/>
      <c r="H77" s="153"/>
      <c r="I77" s="154"/>
      <c r="J77" s="155">
        <f>J465</f>
        <v>0</v>
      </c>
      <c r="K77" s="156"/>
    </row>
    <row r="78" spans="2:11" s="8" customFormat="1" ht="19.899999999999999" customHeight="1">
      <c r="B78" s="150"/>
      <c r="C78" s="151"/>
      <c r="D78" s="152" t="s">
        <v>121</v>
      </c>
      <c r="E78" s="153"/>
      <c r="F78" s="153"/>
      <c r="G78" s="153"/>
      <c r="H78" s="153"/>
      <c r="I78" s="154"/>
      <c r="J78" s="155">
        <f>J468</f>
        <v>0</v>
      </c>
      <c r="K78" s="156"/>
    </row>
    <row r="79" spans="2:11" s="7" customFormat="1" ht="24.95" customHeight="1">
      <c r="B79" s="143"/>
      <c r="C79" s="144"/>
      <c r="D79" s="145" t="s">
        <v>122</v>
      </c>
      <c r="E79" s="146"/>
      <c r="F79" s="146"/>
      <c r="G79" s="146"/>
      <c r="H79" s="146"/>
      <c r="I79" s="147"/>
      <c r="J79" s="148">
        <f>J475</f>
        <v>0</v>
      </c>
      <c r="K79" s="149"/>
    </row>
    <row r="80" spans="2:11" s="8" customFormat="1" ht="19.899999999999999" customHeight="1">
      <c r="B80" s="150"/>
      <c r="C80" s="151"/>
      <c r="D80" s="152" t="s">
        <v>123</v>
      </c>
      <c r="E80" s="153"/>
      <c r="F80" s="153"/>
      <c r="G80" s="153"/>
      <c r="H80" s="153"/>
      <c r="I80" s="154"/>
      <c r="J80" s="155">
        <f>J476</f>
        <v>0</v>
      </c>
      <c r="K80" s="156"/>
    </row>
    <row r="81" spans="2:12" s="1" customFormat="1" ht="21.75" customHeight="1">
      <c r="B81" s="40"/>
      <c r="C81" s="41"/>
      <c r="D81" s="41"/>
      <c r="E81" s="41"/>
      <c r="F81" s="41"/>
      <c r="G81" s="41"/>
      <c r="H81" s="41"/>
      <c r="I81" s="112"/>
      <c r="J81" s="41"/>
      <c r="K81" s="44"/>
    </row>
    <row r="82" spans="2:12" s="1" customFormat="1" ht="6.95" customHeight="1">
      <c r="B82" s="55"/>
      <c r="C82" s="56"/>
      <c r="D82" s="56"/>
      <c r="E82" s="56"/>
      <c r="F82" s="56"/>
      <c r="G82" s="56"/>
      <c r="H82" s="56"/>
      <c r="I82" s="133"/>
      <c r="J82" s="56"/>
      <c r="K82" s="57"/>
    </row>
    <row r="86" spans="2:12" s="1" customFormat="1" ht="6.95" customHeight="1">
      <c r="B86" s="58"/>
      <c r="C86" s="59"/>
      <c r="D86" s="59"/>
      <c r="E86" s="59"/>
      <c r="F86" s="59"/>
      <c r="G86" s="59"/>
      <c r="H86" s="59"/>
      <c r="I86" s="136"/>
      <c r="J86" s="59"/>
      <c r="K86" s="59"/>
      <c r="L86" s="60"/>
    </row>
    <row r="87" spans="2:12" s="1" customFormat="1" ht="36.950000000000003" customHeight="1">
      <c r="B87" s="40"/>
      <c r="C87" s="61" t="s">
        <v>124</v>
      </c>
      <c r="D87" s="62"/>
      <c r="E87" s="62"/>
      <c r="F87" s="62"/>
      <c r="G87" s="62"/>
      <c r="H87" s="62"/>
      <c r="I87" s="157"/>
      <c r="J87" s="62"/>
      <c r="K87" s="62"/>
      <c r="L87" s="60"/>
    </row>
    <row r="88" spans="2:12" s="1" customFormat="1" ht="6.95" customHeight="1">
      <c r="B88" s="40"/>
      <c r="C88" s="62"/>
      <c r="D88" s="62"/>
      <c r="E88" s="62"/>
      <c r="F88" s="62"/>
      <c r="G88" s="62"/>
      <c r="H88" s="62"/>
      <c r="I88" s="157"/>
      <c r="J88" s="62"/>
      <c r="K88" s="62"/>
      <c r="L88" s="60"/>
    </row>
    <row r="89" spans="2:12" s="1" customFormat="1" ht="14.45" customHeight="1">
      <c r="B89" s="40"/>
      <c r="C89" s="64" t="s">
        <v>18</v>
      </c>
      <c r="D89" s="62"/>
      <c r="E89" s="62"/>
      <c r="F89" s="62"/>
      <c r="G89" s="62"/>
      <c r="H89" s="62"/>
      <c r="I89" s="157"/>
      <c r="J89" s="62"/>
      <c r="K89" s="62"/>
      <c r="L89" s="60"/>
    </row>
    <row r="90" spans="2:12" s="1" customFormat="1" ht="23.25" customHeight="1">
      <c r="B90" s="40"/>
      <c r="C90" s="62"/>
      <c r="D90" s="62"/>
      <c r="E90" s="337" t="str">
        <f>E7</f>
        <v>Přestavba sociálního zařízení a úprava pokojů imobilních klidentů 24 jednotek - V. etapa</v>
      </c>
      <c r="F90" s="371"/>
      <c r="G90" s="371"/>
      <c r="H90" s="371"/>
      <c r="I90" s="157"/>
      <c r="J90" s="62"/>
      <c r="K90" s="62"/>
      <c r="L90" s="60"/>
    </row>
    <row r="91" spans="2:12" s="1" customFormat="1" ht="6.95" customHeight="1">
      <c r="B91" s="40"/>
      <c r="C91" s="62"/>
      <c r="D91" s="62"/>
      <c r="E91" s="62"/>
      <c r="F91" s="62"/>
      <c r="G91" s="62"/>
      <c r="H91" s="62"/>
      <c r="I91" s="157"/>
      <c r="J91" s="62"/>
      <c r="K91" s="62"/>
      <c r="L91" s="60"/>
    </row>
    <row r="92" spans="2:12" s="1" customFormat="1" ht="18" customHeight="1">
      <c r="B92" s="40"/>
      <c r="C92" s="64" t="s">
        <v>25</v>
      </c>
      <c r="D92" s="62"/>
      <c r="E92" s="62"/>
      <c r="F92" s="158" t="str">
        <f>F10</f>
        <v>Polní 378</v>
      </c>
      <c r="G92" s="62"/>
      <c r="H92" s="62"/>
      <c r="I92" s="159" t="s">
        <v>27</v>
      </c>
      <c r="J92" s="72" t="str">
        <f>IF(J10="","",J10)</f>
        <v>15. 2. 2017</v>
      </c>
      <c r="K92" s="62"/>
      <c r="L92" s="60"/>
    </row>
    <row r="93" spans="2:12" s="1" customFormat="1" ht="6.95" customHeight="1">
      <c r="B93" s="40"/>
      <c r="C93" s="62"/>
      <c r="D93" s="62"/>
      <c r="E93" s="62"/>
      <c r="F93" s="62"/>
      <c r="G93" s="62"/>
      <c r="H93" s="62"/>
      <c r="I93" s="157"/>
      <c r="J93" s="62"/>
      <c r="K93" s="62"/>
      <c r="L93" s="60"/>
    </row>
    <row r="94" spans="2:12" s="1" customFormat="1" ht="15">
      <c r="B94" s="40"/>
      <c r="C94" s="64" t="s">
        <v>31</v>
      </c>
      <c r="D94" s="62"/>
      <c r="E94" s="62"/>
      <c r="F94" s="158" t="str">
        <f>E13</f>
        <v>DPS v Lázních Kynžvart, p.o.</v>
      </c>
      <c r="G94" s="62"/>
      <c r="H94" s="62"/>
      <c r="I94" s="159" t="s">
        <v>38</v>
      </c>
      <c r="J94" s="158" t="str">
        <f>E19</f>
        <v>S P I R A L spol. s r. o.</v>
      </c>
      <c r="K94" s="62"/>
      <c r="L94" s="60"/>
    </row>
    <row r="95" spans="2:12" s="1" customFormat="1" ht="14.45" customHeight="1">
      <c r="B95" s="40"/>
      <c r="C95" s="64" t="s">
        <v>36</v>
      </c>
      <c r="D95" s="62"/>
      <c r="E95" s="62"/>
      <c r="F95" s="158" t="str">
        <f>IF(E16="","",E16)</f>
        <v/>
      </c>
      <c r="G95" s="62"/>
      <c r="H95" s="62"/>
      <c r="I95" s="157"/>
      <c r="J95" s="62"/>
      <c r="K95" s="62"/>
      <c r="L95" s="60"/>
    </row>
    <row r="96" spans="2:12" s="1" customFormat="1" ht="10.35" customHeight="1">
      <c r="B96" s="40"/>
      <c r="C96" s="62"/>
      <c r="D96" s="62"/>
      <c r="E96" s="62"/>
      <c r="F96" s="62"/>
      <c r="G96" s="62"/>
      <c r="H96" s="62"/>
      <c r="I96" s="157"/>
      <c r="J96" s="62"/>
      <c r="K96" s="62"/>
      <c r="L96" s="60"/>
    </row>
    <row r="97" spans="2:65" s="9" customFormat="1" ht="29.25" customHeight="1">
      <c r="B97" s="160"/>
      <c r="C97" s="161" t="s">
        <v>125</v>
      </c>
      <c r="D97" s="162" t="s">
        <v>63</v>
      </c>
      <c r="E97" s="162" t="s">
        <v>59</v>
      </c>
      <c r="F97" s="162" t="s">
        <v>126</v>
      </c>
      <c r="G97" s="162" t="s">
        <v>127</v>
      </c>
      <c r="H97" s="162" t="s">
        <v>128</v>
      </c>
      <c r="I97" s="163" t="s">
        <v>129</v>
      </c>
      <c r="J97" s="162" t="s">
        <v>93</v>
      </c>
      <c r="K97" s="164" t="s">
        <v>130</v>
      </c>
      <c r="L97" s="165"/>
      <c r="M97" s="80" t="s">
        <v>131</v>
      </c>
      <c r="N97" s="81" t="s">
        <v>48</v>
      </c>
      <c r="O97" s="81" t="s">
        <v>132</v>
      </c>
      <c r="P97" s="81" t="s">
        <v>133</v>
      </c>
      <c r="Q97" s="81" t="s">
        <v>134</v>
      </c>
      <c r="R97" s="81" t="s">
        <v>135</v>
      </c>
      <c r="S97" s="81" t="s">
        <v>136</v>
      </c>
      <c r="T97" s="82" t="s">
        <v>137</v>
      </c>
    </row>
    <row r="98" spans="2:65" s="1" customFormat="1" ht="29.25" customHeight="1">
      <c r="B98" s="40"/>
      <c r="C98" s="86" t="s">
        <v>94</v>
      </c>
      <c r="D98" s="62"/>
      <c r="E98" s="62"/>
      <c r="F98" s="62"/>
      <c r="G98" s="62"/>
      <c r="H98" s="62"/>
      <c r="I98" s="157"/>
      <c r="J98" s="166">
        <f>BK98</f>
        <v>0</v>
      </c>
      <c r="K98" s="62"/>
      <c r="L98" s="60"/>
      <c r="M98" s="83"/>
      <c r="N98" s="84"/>
      <c r="O98" s="84"/>
      <c r="P98" s="167">
        <f>P99+P184+P475</f>
        <v>0</v>
      </c>
      <c r="Q98" s="84"/>
      <c r="R98" s="167">
        <f>R99+R184+R475</f>
        <v>114.21431605719999</v>
      </c>
      <c r="S98" s="84"/>
      <c r="T98" s="168">
        <f>T99+T184+T475</f>
        <v>42.758443</v>
      </c>
      <c r="AT98" s="23" t="s">
        <v>77</v>
      </c>
      <c r="AU98" s="23" t="s">
        <v>95</v>
      </c>
      <c r="BK98" s="169">
        <f>BK99+BK184+BK475</f>
        <v>0</v>
      </c>
    </row>
    <row r="99" spans="2:65" s="10" customFormat="1" ht="37.35" customHeight="1">
      <c r="B99" s="170"/>
      <c r="C99" s="171"/>
      <c r="D99" s="172" t="s">
        <v>77</v>
      </c>
      <c r="E99" s="173" t="s">
        <v>138</v>
      </c>
      <c r="F99" s="173" t="s">
        <v>139</v>
      </c>
      <c r="G99" s="171"/>
      <c r="H99" s="171"/>
      <c r="I99" s="174"/>
      <c r="J99" s="175">
        <f>BK99</f>
        <v>0</v>
      </c>
      <c r="K99" s="171"/>
      <c r="L99" s="176"/>
      <c r="M99" s="177"/>
      <c r="N99" s="178"/>
      <c r="O99" s="178"/>
      <c r="P99" s="179">
        <f>P100+P116+P142+P168+P181</f>
        <v>0</v>
      </c>
      <c r="Q99" s="178"/>
      <c r="R99" s="179">
        <f>R100+R116+R142+R168+R181</f>
        <v>85.687030019999995</v>
      </c>
      <c r="S99" s="178"/>
      <c r="T99" s="180">
        <f>T100+T116+T142+T168+T181</f>
        <v>41.088900000000002</v>
      </c>
      <c r="AR99" s="181" t="s">
        <v>24</v>
      </c>
      <c r="AT99" s="182" t="s">
        <v>77</v>
      </c>
      <c r="AU99" s="182" t="s">
        <v>78</v>
      </c>
      <c r="AY99" s="181" t="s">
        <v>140</v>
      </c>
      <c r="BK99" s="183">
        <f>BK100+BK116+BK142+BK168+BK181</f>
        <v>0</v>
      </c>
    </row>
    <row r="100" spans="2:65" s="10" customFormat="1" ht="19.899999999999999" customHeight="1">
      <c r="B100" s="170"/>
      <c r="C100" s="171"/>
      <c r="D100" s="184" t="s">
        <v>77</v>
      </c>
      <c r="E100" s="185" t="s">
        <v>141</v>
      </c>
      <c r="F100" s="185" t="s">
        <v>142</v>
      </c>
      <c r="G100" s="171"/>
      <c r="H100" s="171"/>
      <c r="I100" s="174"/>
      <c r="J100" s="186">
        <f>BK100</f>
        <v>0</v>
      </c>
      <c r="K100" s="171"/>
      <c r="L100" s="176"/>
      <c r="M100" s="177"/>
      <c r="N100" s="178"/>
      <c r="O100" s="178"/>
      <c r="P100" s="179">
        <f>SUM(P101:P115)</f>
        <v>0</v>
      </c>
      <c r="Q100" s="178"/>
      <c r="R100" s="179">
        <f>SUM(R101:R115)</f>
        <v>30.445939200000002</v>
      </c>
      <c r="S100" s="178"/>
      <c r="T100" s="180">
        <f>SUM(T101:T115)</f>
        <v>0</v>
      </c>
      <c r="AR100" s="181" t="s">
        <v>24</v>
      </c>
      <c r="AT100" s="182" t="s">
        <v>77</v>
      </c>
      <c r="AU100" s="182" t="s">
        <v>24</v>
      </c>
      <c r="AY100" s="181" t="s">
        <v>140</v>
      </c>
      <c r="BK100" s="183">
        <f>SUM(BK101:BK115)</f>
        <v>0</v>
      </c>
    </row>
    <row r="101" spans="2:65" s="1" customFormat="1" ht="31.5" customHeight="1">
      <c r="B101" s="40"/>
      <c r="C101" s="187" t="s">
        <v>24</v>
      </c>
      <c r="D101" s="187" t="s">
        <v>143</v>
      </c>
      <c r="E101" s="188" t="s">
        <v>144</v>
      </c>
      <c r="F101" s="189" t="s">
        <v>145</v>
      </c>
      <c r="G101" s="190" t="s">
        <v>146</v>
      </c>
      <c r="H101" s="191">
        <v>24</v>
      </c>
      <c r="I101" s="192"/>
      <c r="J101" s="193">
        <f>ROUND(I101*H101,2)</f>
        <v>0</v>
      </c>
      <c r="K101" s="189" t="s">
        <v>147</v>
      </c>
      <c r="L101" s="60"/>
      <c r="M101" s="194" t="s">
        <v>22</v>
      </c>
      <c r="N101" s="195" t="s">
        <v>50</v>
      </c>
      <c r="O101" s="41"/>
      <c r="P101" s="196">
        <f>O101*H101</f>
        <v>0</v>
      </c>
      <c r="Q101" s="196">
        <v>4.0259999999999997E-2</v>
      </c>
      <c r="R101" s="196">
        <f>Q101*H101</f>
        <v>0.96623999999999999</v>
      </c>
      <c r="S101" s="196">
        <v>0</v>
      </c>
      <c r="T101" s="197">
        <f>S101*H101</f>
        <v>0</v>
      </c>
      <c r="AR101" s="23" t="s">
        <v>148</v>
      </c>
      <c r="AT101" s="23" t="s">
        <v>143</v>
      </c>
      <c r="AU101" s="23" t="s">
        <v>89</v>
      </c>
      <c r="AY101" s="23" t="s">
        <v>140</v>
      </c>
      <c r="BE101" s="198">
        <f>IF(N101="základní",J101,0)</f>
        <v>0</v>
      </c>
      <c r="BF101" s="198">
        <f>IF(N101="snížená",J101,0)</f>
        <v>0</v>
      </c>
      <c r="BG101" s="198">
        <f>IF(N101="zákl. přenesená",J101,0)</f>
        <v>0</v>
      </c>
      <c r="BH101" s="198">
        <f>IF(N101="sníž. přenesená",J101,0)</f>
        <v>0</v>
      </c>
      <c r="BI101" s="198">
        <f>IF(N101="nulová",J101,0)</f>
        <v>0</v>
      </c>
      <c r="BJ101" s="23" t="s">
        <v>89</v>
      </c>
      <c r="BK101" s="198">
        <f>ROUND(I101*H101,2)</f>
        <v>0</v>
      </c>
      <c r="BL101" s="23" t="s">
        <v>148</v>
      </c>
      <c r="BM101" s="23" t="s">
        <v>149</v>
      </c>
    </row>
    <row r="102" spans="2:65" s="1" customFormat="1" ht="40.5">
      <c r="B102" s="40"/>
      <c r="C102" s="62"/>
      <c r="D102" s="199" t="s">
        <v>150</v>
      </c>
      <c r="E102" s="62"/>
      <c r="F102" s="200" t="s">
        <v>151</v>
      </c>
      <c r="G102" s="62"/>
      <c r="H102" s="62"/>
      <c r="I102" s="157"/>
      <c r="J102" s="62"/>
      <c r="K102" s="62"/>
      <c r="L102" s="60"/>
      <c r="M102" s="201"/>
      <c r="N102" s="41"/>
      <c r="O102" s="41"/>
      <c r="P102" s="41"/>
      <c r="Q102" s="41"/>
      <c r="R102" s="41"/>
      <c r="S102" s="41"/>
      <c r="T102" s="77"/>
      <c r="AT102" s="23" t="s">
        <v>150</v>
      </c>
      <c r="AU102" s="23" t="s">
        <v>89</v>
      </c>
    </row>
    <row r="103" spans="2:65" s="1" customFormat="1" ht="31.5" customHeight="1">
      <c r="B103" s="40"/>
      <c r="C103" s="187" t="s">
        <v>89</v>
      </c>
      <c r="D103" s="187" t="s">
        <v>143</v>
      </c>
      <c r="E103" s="188" t="s">
        <v>152</v>
      </c>
      <c r="F103" s="189" t="s">
        <v>153</v>
      </c>
      <c r="G103" s="190" t="s">
        <v>146</v>
      </c>
      <c r="H103" s="191">
        <v>24</v>
      </c>
      <c r="I103" s="192"/>
      <c r="J103" s="193">
        <f>ROUND(I103*H103,2)</f>
        <v>0</v>
      </c>
      <c r="K103" s="189" t="s">
        <v>147</v>
      </c>
      <c r="L103" s="60"/>
      <c r="M103" s="194" t="s">
        <v>22</v>
      </c>
      <c r="N103" s="195" t="s">
        <v>50</v>
      </c>
      <c r="O103" s="41"/>
      <c r="P103" s="196">
        <f>O103*H103</f>
        <v>0</v>
      </c>
      <c r="Q103" s="196">
        <v>4.1309999999999999E-2</v>
      </c>
      <c r="R103" s="196">
        <f>Q103*H103</f>
        <v>0.99143999999999999</v>
      </c>
      <c r="S103" s="196">
        <v>0</v>
      </c>
      <c r="T103" s="197">
        <f>S103*H103</f>
        <v>0</v>
      </c>
      <c r="AR103" s="23" t="s">
        <v>148</v>
      </c>
      <c r="AT103" s="23" t="s">
        <v>143</v>
      </c>
      <c r="AU103" s="23" t="s">
        <v>89</v>
      </c>
      <c r="AY103" s="23" t="s">
        <v>140</v>
      </c>
      <c r="BE103" s="198">
        <f>IF(N103="základní",J103,0)</f>
        <v>0</v>
      </c>
      <c r="BF103" s="198">
        <f>IF(N103="snížená",J103,0)</f>
        <v>0</v>
      </c>
      <c r="BG103" s="198">
        <f>IF(N103="zákl. přenesená",J103,0)</f>
        <v>0</v>
      </c>
      <c r="BH103" s="198">
        <f>IF(N103="sníž. přenesená",J103,0)</f>
        <v>0</v>
      </c>
      <c r="BI103" s="198">
        <f>IF(N103="nulová",J103,0)</f>
        <v>0</v>
      </c>
      <c r="BJ103" s="23" t="s">
        <v>89</v>
      </c>
      <c r="BK103" s="198">
        <f>ROUND(I103*H103,2)</f>
        <v>0</v>
      </c>
      <c r="BL103" s="23" t="s">
        <v>148</v>
      </c>
      <c r="BM103" s="23" t="s">
        <v>154</v>
      </c>
    </row>
    <row r="104" spans="2:65" s="1" customFormat="1" ht="297">
      <c r="B104" s="40"/>
      <c r="C104" s="62"/>
      <c r="D104" s="199" t="s">
        <v>150</v>
      </c>
      <c r="E104" s="62"/>
      <c r="F104" s="200" t="s">
        <v>155</v>
      </c>
      <c r="G104" s="62"/>
      <c r="H104" s="62"/>
      <c r="I104" s="157"/>
      <c r="J104" s="62"/>
      <c r="K104" s="62"/>
      <c r="L104" s="60"/>
      <c r="M104" s="201"/>
      <c r="N104" s="41"/>
      <c r="O104" s="41"/>
      <c r="P104" s="41"/>
      <c r="Q104" s="41"/>
      <c r="R104" s="41"/>
      <c r="S104" s="41"/>
      <c r="T104" s="77"/>
      <c r="AT104" s="23" t="s">
        <v>150</v>
      </c>
      <c r="AU104" s="23" t="s">
        <v>89</v>
      </c>
    </row>
    <row r="105" spans="2:65" s="1" customFormat="1" ht="31.5" customHeight="1">
      <c r="B105" s="40"/>
      <c r="C105" s="187" t="s">
        <v>141</v>
      </c>
      <c r="D105" s="187" t="s">
        <v>143</v>
      </c>
      <c r="E105" s="188" t="s">
        <v>156</v>
      </c>
      <c r="F105" s="189" t="s">
        <v>157</v>
      </c>
      <c r="G105" s="190" t="s">
        <v>158</v>
      </c>
      <c r="H105" s="191">
        <v>19.2</v>
      </c>
      <c r="I105" s="192"/>
      <c r="J105" s="193">
        <f>ROUND(I105*H105,2)</f>
        <v>0</v>
      </c>
      <c r="K105" s="189" t="s">
        <v>147</v>
      </c>
      <c r="L105" s="60"/>
      <c r="M105" s="194" t="s">
        <v>22</v>
      </c>
      <c r="N105" s="195" t="s">
        <v>50</v>
      </c>
      <c r="O105" s="41"/>
      <c r="P105" s="196">
        <f>O105*H105</f>
        <v>0</v>
      </c>
      <c r="Q105" s="196">
        <v>0.23458000000000001</v>
      </c>
      <c r="R105" s="196">
        <f>Q105*H105</f>
        <v>4.5039360000000004</v>
      </c>
      <c r="S105" s="196">
        <v>0</v>
      </c>
      <c r="T105" s="197">
        <f>S105*H105</f>
        <v>0</v>
      </c>
      <c r="AR105" s="23" t="s">
        <v>148</v>
      </c>
      <c r="AT105" s="23" t="s">
        <v>143</v>
      </c>
      <c r="AU105" s="23" t="s">
        <v>89</v>
      </c>
      <c r="AY105" s="23" t="s">
        <v>140</v>
      </c>
      <c r="BE105" s="198">
        <f>IF(N105="základní",J105,0)</f>
        <v>0</v>
      </c>
      <c r="BF105" s="198">
        <f>IF(N105="snížená",J105,0)</f>
        <v>0</v>
      </c>
      <c r="BG105" s="198">
        <f>IF(N105="zákl. přenesená",J105,0)</f>
        <v>0</v>
      </c>
      <c r="BH105" s="198">
        <f>IF(N105="sníž. přenesená",J105,0)</f>
        <v>0</v>
      </c>
      <c r="BI105" s="198">
        <f>IF(N105="nulová",J105,0)</f>
        <v>0</v>
      </c>
      <c r="BJ105" s="23" t="s">
        <v>89</v>
      </c>
      <c r="BK105" s="198">
        <f>ROUND(I105*H105,2)</f>
        <v>0</v>
      </c>
      <c r="BL105" s="23" t="s">
        <v>148</v>
      </c>
      <c r="BM105" s="23" t="s">
        <v>159</v>
      </c>
    </row>
    <row r="106" spans="2:65" s="1" customFormat="1" ht="94.5">
      <c r="B106" s="40"/>
      <c r="C106" s="62"/>
      <c r="D106" s="202" t="s">
        <v>150</v>
      </c>
      <c r="E106" s="62"/>
      <c r="F106" s="203" t="s">
        <v>160</v>
      </c>
      <c r="G106" s="62"/>
      <c r="H106" s="62"/>
      <c r="I106" s="157"/>
      <c r="J106" s="62"/>
      <c r="K106" s="62"/>
      <c r="L106" s="60"/>
      <c r="M106" s="201"/>
      <c r="N106" s="41"/>
      <c r="O106" s="41"/>
      <c r="P106" s="41"/>
      <c r="Q106" s="41"/>
      <c r="R106" s="41"/>
      <c r="S106" s="41"/>
      <c r="T106" s="77"/>
      <c r="AT106" s="23" t="s">
        <v>150</v>
      </c>
      <c r="AU106" s="23" t="s">
        <v>89</v>
      </c>
    </row>
    <row r="107" spans="2:65" s="11" customFormat="1">
      <c r="B107" s="204"/>
      <c r="C107" s="205"/>
      <c r="D107" s="199" t="s">
        <v>161</v>
      </c>
      <c r="E107" s="206" t="s">
        <v>22</v>
      </c>
      <c r="F107" s="207" t="s">
        <v>162</v>
      </c>
      <c r="G107" s="205"/>
      <c r="H107" s="208">
        <v>19.2</v>
      </c>
      <c r="I107" s="209"/>
      <c r="J107" s="205"/>
      <c r="K107" s="205"/>
      <c r="L107" s="210"/>
      <c r="M107" s="211"/>
      <c r="N107" s="212"/>
      <c r="O107" s="212"/>
      <c r="P107" s="212"/>
      <c r="Q107" s="212"/>
      <c r="R107" s="212"/>
      <c r="S107" s="212"/>
      <c r="T107" s="213"/>
      <c r="AT107" s="214" t="s">
        <v>161</v>
      </c>
      <c r="AU107" s="214" t="s">
        <v>89</v>
      </c>
      <c r="AV107" s="11" t="s">
        <v>89</v>
      </c>
      <c r="AW107" s="11" t="s">
        <v>42</v>
      </c>
      <c r="AX107" s="11" t="s">
        <v>24</v>
      </c>
      <c r="AY107" s="214" t="s">
        <v>140</v>
      </c>
    </row>
    <row r="108" spans="2:65" s="1" customFormat="1" ht="31.5" customHeight="1">
      <c r="B108" s="40"/>
      <c r="C108" s="187" t="s">
        <v>148</v>
      </c>
      <c r="D108" s="187" t="s">
        <v>143</v>
      </c>
      <c r="E108" s="188" t="s">
        <v>163</v>
      </c>
      <c r="F108" s="189" t="s">
        <v>164</v>
      </c>
      <c r="G108" s="190" t="s">
        <v>158</v>
      </c>
      <c r="H108" s="191">
        <v>63.6</v>
      </c>
      <c r="I108" s="192"/>
      <c r="J108" s="193">
        <f>ROUND(I108*H108,2)</f>
        <v>0</v>
      </c>
      <c r="K108" s="189" t="s">
        <v>147</v>
      </c>
      <c r="L108" s="60"/>
      <c r="M108" s="194" t="s">
        <v>22</v>
      </c>
      <c r="N108" s="195" t="s">
        <v>50</v>
      </c>
      <c r="O108" s="41"/>
      <c r="P108" s="196">
        <f>O108*H108</f>
        <v>0</v>
      </c>
      <c r="Q108" s="196">
        <v>6.9819999999999993E-2</v>
      </c>
      <c r="R108" s="196">
        <f>Q108*H108</f>
        <v>4.4405519999999994</v>
      </c>
      <c r="S108" s="196">
        <v>0</v>
      </c>
      <c r="T108" s="197">
        <f>S108*H108</f>
        <v>0</v>
      </c>
      <c r="AR108" s="23" t="s">
        <v>148</v>
      </c>
      <c r="AT108" s="23" t="s">
        <v>143</v>
      </c>
      <c r="AU108" s="23" t="s">
        <v>89</v>
      </c>
      <c r="AY108" s="23" t="s">
        <v>140</v>
      </c>
      <c r="BE108" s="198">
        <f>IF(N108="základní",J108,0)</f>
        <v>0</v>
      </c>
      <c r="BF108" s="198">
        <f>IF(N108="snížená",J108,0)</f>
        <v>0</v>
      </c>
      <c r="BG108" s="198">
        <f>IF(N108="zákl. přenesená",J108,0)</f>
        <v>0</v>
      </c>
      <c r="BH108" s="198">
        <f>IF(N108="sníž. přenesená",J108,0)</f>
        <v>0</v>
      </c>
      <c r="BI108" s="198">
        <f>IF(N108="nulová",J108,0)</f>
        <v>0</v>
      </c>
      <c r="BJ108" s="23" t="s">
        <v>89</v>
      </c>
      <c r="BK108" s="198">
        <f>ROUND(I108*H108,2)</f>
        <v>0</v>
      </c>
      <c r="BL108" s="23" t="s">
        <v>148</v>
      </c>
      <c r="BM108" s="23" t="s">
        <v>165</v>
      </c>
    </row>
    <row r="109" spans="2:65" s="11" customFormat="1">
      <c r="B109" s="204"/>
      <c r="C109" s="205"/>
      <c r="D109" s="199" t="s">
        <v>161</v>
      </c>
      <c r="E109" s="206" t="s">
        <v>22</v>
      </c>
      <c r="F109" s="207" t="s">
        <v>166</v>
      </c>
      <c r="G109" s="205"/>
      <c r="H109" s="208">
        <v>63.6</v>
      </c>
      <c r="I109" s="209"/>
      <c r="J109" s="205"/>
      <c r="K109" s="205"/>
      <c r="L109" s="210"/>
      <c r="M109" s="211"/>
      <c r="N109" s="212"/>
      <c r="O109" s="212"/>
      <c r="P109" s="212"/>
      <c r="Q109" s="212"/>
      <c r="R109" s="212"/>
      <c r="S109" s="212"/>
      <c r="T109" s="213"/>
      <c r="AT109" s="214" t="s">
        <v>161</v>
      </c>
      <c r="AU109" s="214" t="s">
        <v>89</v>
      </c>
      <c r="AV109" s="11" t="s">
        <v>89</v>
      </c>
      <c r="AW109" s="11" t="s">
        <v>42</v>
      </c>
      <c r="AX109" s="11" t="s">
        <v>24</v>
      </c>
      <c r="AY109" s="214" t="s">
        <v>140</v>
      </c>
    </row>
    <row r="110" spans="2:65" s="1" customFormat="1" ht="31.5" customHeight="1">
      <c r="B110" s="40"/>
      <c r="C110" s="187" t="s">
        <v>167</v>
      </c>
      <c r="D110" s="187" t="s">
        <v>143</v>
      </c>
      <c r="E110" s="188" t="s">
        <v>168</v>
      </c>
      <c r="F110" s="189" t="s">
        <v>169</v>
      </c>
      <c r="G110" s="190" t="s">
        <v>158</v>
      </c>
      <c r="H110" s="191">
        <v>174.96</v>
      </c>
      <c r="I110" s="192"/>
      <c r="J110" s="193">
        <f>ROUND(I110*H110,2)</f>
        <v>0</v>
      </c>
      <c r="K110" s="189" t="s">
        <v>147</v>
      </c>
      <c r="L110" s="60"/>
      <c r="M110" s="194" t="s">
        <v>22</v>
      </c>
      <c r="N110" s="195" t="s">
        <v>50</v>
      </c>
      <c r="O110" s="41"/>
      <c r="P110" s="196">
        <f>O110*H110</f>
        <v>0</v>
      </c>
      <c r="Q110" s="196">
        <v>0.10421999999999999</v>
      </c>
      <c r="R110" s="196">
        <f>Q110*H110</f>
        <v>18.2343312</v>
      </c>
      <c r="S110" s="196">
        <v>0</v>
      </c>
      <c r="T110" s="197">
        <f>S110*H110</f>
        <v>0</v>
      </c>
      <c r="AR110" s="23" t="s">
        <v>148</v>
      </c>
      <c r="AT110" s="23" t="s">
        <v>143</v>
      </c>
      <c r="AU110" s="23" t="s">
        <v>89</v>
      </c>
      <c r="AY110" s="23" t="s">
        <v>140</v>
      </c>
      <c r="BE110" s="198">
        <f>IF(N110="základní",J110,0)</f>
        <v>0</v>
      </c>
      <c r="BF110" s="198">
        <f>IF(N110="snížená",J110,0)</f>
        <v>0</v>
      </c>
      <c r="BG110" s="198">
        <f>IF(N110="zákl. přenesená",J110,0)</f>
        <v>0</v>
      </c>
      <c r="BH110" s="198">
        <f>IF(N110="sníž. přenesená",J110,0)</f>
        <v>0</v>
      </c>
      <c r="BI110" s="198">
        <f>IF(N110="nulová",J110,0)</f>
        <v>0</v>
      </c>
      <c r="BJ110" s="23" t="s">
        <v>89</v>
      </c>
      <c r="BK110" s="198">
        <f>ROUND(I110*H110,2)</f>
        <v>0</v>
      </c>
      <c r="BL110" s="23" t="s">
        <v>148</v>
      </c>
      <c r="BM110" s="23" t="s">
        <v>170</v>
      </c>
    </row>
    <row r="111" spans="2:65" s="11" customFormat="1">
      <c r="B111" s="204"/>
      <c r="C111" s="205"/>
      <c r="D111" s="199" t="s">
        <v>161</v>
      </c>
      <c r="E111" s="206" t="s">
        <v>22</v>
      </c>
      <c r="F111" s="207" t="s">
        <v>171</v>
      </c>
      <c r="G111" s="205"/>
      <c r="H111" s="208">
        <v>174.96</v>
      </c>
      <c r="I111" s="209"/>
      <c r="J111" s="205"/>
      <c r="K111" s="205"/>
      <c r="L111" s="210"/>
      <c r="M111" s="211"/>
      <c r="N111" s="212"/>
      <c r="O111" s="212"/>
      <c r="P111" s="212"/>
      <c r="Q111" s="212"/>
      <c r="R111" s="212"/>
      <c r="S111" s="212"/>
      <c r="T111" s="213"/>
      <c r="AT111" s="214" t="s">
        <v>161</v>
      </c>
      <c r="AU111" s="214" t="s">
        <v>89</v>
      </c>
      <c r="AV111" s="11" t="s">
        <v>89</v>
      </c>
      <c r="AW111" s="11" t="s">
        <v>42</v>
      </c>
      <c r="AX111" s="11" t="s">
        <v>24</v>
      </c>
      <c r="AY111" s="214" t="s">
        <v>140</v>
      </c>
    </row>
    <row r="112" spans="2:65" s="1" customFormat="1" ht="22.5" customHeight="1">
      <c r="B112" s="40"/>
      <c r="C112" s="187" t="s">
        <v>172</v>
      </c>
      <c r="D112" s="187" t="s">
        <v>143</v>
      </c>
      <c r="E112" s="188" t="s">
        <v>173</v>
      </c>
      <c r="F112" s="189" t="s">
        <v>174</v>
      </c>
      <c r="G112" s="190" t="s">
        <v>175</v>
      </c>
      <c r="H112" s="191">
        <v>190.8</v>
      </c>
      <c r="I112" s="192"/>
      <c r="J112" s="193">
        <f>ROUND(I112*H112,2)</f>
        <v>0</v>
      </c>
      <c r="K112" s="189" t="s">
        <v>147</v>
      </c>
      <c r="L112" s="60"/>
      <c r="M112" s="194" t="s">
        <v>22</v>
      </c>
      <c r="N112" s="195" t="s">
        <v>50</v>
      </c>
      <c r="O112" s="41"/>
      <c r="P112" s="196">
        <f>O112*H112</f>
        <v>0</v>
      </c>
      <c r="Q112" s="196">
        <v>2.0000000000000001E-4</v>
      </c>
      <c r="R112" s="196">
        <f>Q112*H112</f>
        <v>3.8160000000000006E-2</v>
      </c>
      <c r="S112" s="196">
        <v>0</v>
      </c>
      <c r="T112" s="197">
        <f>S112*H112</f>
        <v>0</v>
      </c>
      <c r="AR112" s="23" t="s">
        <v>148</v>
      </c>
      <c r="AT112" s="23" t="s">
        <v>143</v>
      </c>
      <c r="AU112" s="23" t="s">
        <v>89</v>
      </c>
      <c r="AY112" s="23" t="s">
        <v>140</v>
      </c>
      <c r="BE112" s="198">
        <f>IF(N112="základní",J112,0)</f>
        <v>0</v>
      </c>
      <c r="BF112" s="198">
        <f>IF(N112="snížená",J112,0)</f>
        <v>0</v>
      </c>
      <c r="BG112" s="198">
        <f>IF(N112="zákl. přenesená",J112,0)</f>
        <v>0</v>
      </c>
      <c r="BH112" s="198">
        <f>IF(N112="sníž. přenesená",J112,0)</f>
        <v>0</v>
      </c>
      <c r="BI112" s="198">
        <f>IF(N112="nulová",J112,0)</f>
        <v>0</v>
      </c>
      <c r="BJ112" s="23" t="s">
        <v>89</v>
      </c>
      <c r="BK112" s="198">
        <f>ROUND(I112*H112,2)</f>
        <v>0</v>
      </c>
      <c r="BL112" s="23" t="s">
        <v>148</v>
      </c>
      <c r="BM112" s="23" t="s">
        <v>176</v>
      </c>
    </row>
    <row r="113" spans="2:65" s="1" customFormat="1" ht="54">
      <c r="B113" s="40"/>
      <c r="C113" s="62"/>
      <c r="D113" s="202" t="s">
        <v>150</v>
      </c>
      <c r="E113" s="62"/>
      <c r="F113" s="203" t="s">
        <v>177</v>
      </c>
      <c r="G113" s="62"/>
      <c r="H113" s="62"/>
      <c r="I113" s="157"/>
      <c r="J113" s="62"/>
      <c r="K113" s="62"/>
      <c r="L113" s="60"/>
      <c r="M113" s="201"/>
      <c r="N113" s="41"/>
      <c r="O113" s="41"/>
      <c r="P113" s="41"/>
      <c r="Q113" s="41"/>
      <c r="R113" s="41"/>
      <c r="S113" s="41"/>
      <c r="T113" s="77"/>
      <c r="AT113" s="23" t="s">
        <v>150</v>
      </c>
      <c r="AU113" s="23" t="s">
        <v>89</v>
      </c>
    </row>
    <row r="114" spans="2:65" s="11" customFormat="1">
      <c r="B114" s="204"/>
      <c r="C114" s="205"/>
      <c r="D114" s="199" t="s">
        <v>161</v>
      </c>
      <c r="E114" s="206" t="s">
        <v>22</v>
      </c>
      <c r="F114" s="207" t="s">
        <v>178</v>
      </c>
      <c r="G114" s="205"/>
      <c r="H114" s="208">
        <v>190.8</v>
      </c>
      <c r="I114" s="209"/>
      <c r="J114" s="205"/>
      <c r="K114" s="205"/>
      <c r="L114" s="210"/>
      <c r="M114" s="211"/>
      <c r="N114" s="212"/>
      <c r="O114" s="212"/>
      <c r="P114" s="212"/>
      <c r="Q114" s="212"/>
      <c r="R114" s="212"/>
      <c r="S114" s="212"/>
      <c r="T114" s="213"/>
      <c r="AT114" s="214" t="s">
        <v>161</v>
      </c>
      <c r="AU114" s="214" t="s">
        <v>89</v>
      </c>
      <c r="AV114" s="11" t="s">
        <v>89</v>
      </c>
      <c r="AW114" s="11" t="s">
        <v>42</v>
      </c>
      <c r="AX114" s="11" t="s">
        <v>24</v>
      </c>
      <c r="AY114" s="214" t="s">
        <v>140</v>
      </c>
    </row>
    <row r="115" spans="2:65" s="1" customFormat="1" ht="22.5" customHeight="1">
      <c r="B115" s="40"/>
      <c r="C115" s="187" t="s">
        <v>179</v>
      </c>
      <c r="D115" s="187" t="s">
        <v>143</v>
      </c>
      <c r="E115" s="188" t="s">
        <v>180</v>
      </c>
      <c r="F115" s="189" t="s">
        <v>181</v>
      </c>
      <c r="G115" s="190" t="s">
        <v>146</v>
      </c>
      <c r="H115" s="191">
        <v>24</v>
      </c>
      <c r="I115" s="192"/>
      <c r="J115" s="193">
        <f>ROUND(I115*H115,2)</f>
        <v>0</v>
      </c>
      <c r="K115" s="189" t="s">
        <v>22</v>
      </c>
      <c r="L115" s="60"/>
      <c r="M115" s="194" t="s">
        <v>22</v>
      </c>
      <c r="N115" s="195" t="s">
        <v>50</v>
      </c>
      <c r="O115" s="41"/>
      <c r="P115" s="196">
        <f>O115*H115</f>
        <v>0</v>
      </c>
      <c r="Q115" s="196">
        <v>5.2970000000000003E-2</v>
      </c>
      <c r="R115" s="196">
        <f>Q115*H115</f>
        <v>1.27128</v>
      </c>
      <c r="S115" s="196">
        <v>0</v>
      </c>
      <c r="T115" s="197">
        <f>S115*H115</f>
        <v>0</v>
      </c>
      <c r="AR115" s="23" t="s">
        <v>148</v>
      </c>
      <c r="AT115" s="23" t="s">
        <v>143</v>
      </c>
      <c r="AU115" s="23" t="s">
        <v>89</v>
      </c>
      <c r="AY115" s="23" t="s">
        <v>140</v>
      </c>
      <c r="BE115" s="198">
        <f>IF(N115="základní",J115,0)</f>
        <v>0</v>
      </c>
      <c r="BF115" s="198">
        <f>IF(N115="snížená",J115,0)</f>
        <v>0</v>
      </c>
      <c r="BG115" s="198">
        <f>IF(N115="zákl. přenesená",J115,0)</f>
        <v>0</v>
      </c>
      <c r="BH115" s="198">
        <f>IF(N115="sníž. přenesená",J115,0)</f>
        <v>0</v>
      </c>
      <c r="BI115" s="198">
        <f>IF(N115="nulová",J115,0)</f>
        <v>0</v>
      </c>
      <c r="BJ115" s="23" t="s">
        <v>89</v>
      </c>
      <c r="BK115" s="198">
        <f>ROUND(I115*H115,2)</f>
        <v>0</v>
      </c>
      <c r="BL115" s="23" t="s">
        <v>148</v>
      </c>
      <c r="BM115" s="23" t="s">
        <v>182</v>
      </c>
    </row>
    <row r="116" spans="2:65" s="10" customFormat="1" ht="29.85" customHeight="1">
      <c r="B116" s="170"/>
      <c r="C116" s="171"/>
      <c r="D116" s="184" t="s">
        <v>77</v>
      </c>
      <c r="E116" s="185" t="s">
        <v>172</v>
      </c>
      <c r="F116" s="185" t="s">
        <v>183</v>
      </c>
      <c r="G116" s="171"/>
      <c r="H116" s="171"/>
      <c r="I116" s="174"/>
      <c r="J116" s="186">
        <f>BK116</f>
        <v>0</v>
      </c>
      <c r="K116" s="171"/>
      <c r="L116" s="176"/>
      <c r="M116" s="177"/>
      <c r="N116" s="178"/>
      <c r="O116" s="178"/>
      <c r="P116" s="179">
        <f>SUM(P117:P141)</f>
        <v>0</v>
      </c>
      <c r="Q116" s="178"/>
      <c r="R116" s="179">
        <f>SUM(R117:R141)</f>
        <v>55.165663620000004</v>
      </c>
      <c r="S116" s="178"/>
      <c r="T116" s="180">
        <f>SUM(T117:T141)</f>
        <v>0</v>
      </c>
      <c r="AR116" s="181" t="s">
        <v>24</v>
      </c>
      <c r="AT116" s="182" t="s">
        <v>77</v>
      </c>
      <c r="AU116" s="182" t="s">
        <v>24</v>
      </c>
      <c r="AY116" s="181" t="s">
        <v>140</v>
      </c>
      <c r="BK116" s="183">
        <f>SUM(BK117:BK141)</f>
        <v>0</v>
      </c>
    </row>
    <row r="117" spans="2:65" s="1" customFormat="1" ht="31.5" customHeight="1">
      <c r="B117" s="40"/>
      <c r="C117" s="187" t="s">
        <v>184</v>
      </c>
      <c r="D117" s="187" t="s">
        <v>143</v>
      </c>
      <c r="E117" s="188" t="s">
        <v>185</v>
      </c>
      <c r="F117" s="189" t="s">
        <v>186</v>
      </c>
      <c r="G117" s="190" t="s">
        <v>158</v>
      </c>
      <c r="H117" s="191">
        <v>421.92599999999999</v>
      </c>
      <c r="I117" s="192"/>
      <c r="J117" s="193">
        <f>ROUND(I117*H117,2)</f>
        <v>0</v>
      </c>
      <c r="K117" s="189" t="s">
        <v>147</v>
      </c>
      <c r="L117" s="60"/>
      <c r="M117" s="194" t="s">
        <v>22</v>
      </c>
      <c r="N117" s="195" t="s">
        <v>50</v>
      </c>
      <c r="O117" s="41"/>
      <c r="P117" s="196">
        <f>O117*H117</f>
        <v>0</v>
      </c>
      <c r="Q117" s="196">
        <v>3.0000000000000001E-3</v>
      </c>
      <c r="R117" s="196">
        <f>Q117*H117</f>
        <v>1.2657780000000001</v>
      </c>
      <c r="S117" s="196">
        <v>0</v>
      </c>
      <c r="T117" s="197">
        <f>S117*H117</f>
        <v>0</v>
      </c>
      <c r="AR117" s="23" t="s">
        <v>148</v>
      </c>
      <c r="AT117" s="23" t="s">
        <v>143</v>
      </c>
      <c r="AU117" s="23" t="s">
        <v>89</v>
      </c>
      <c r="AY117" s="23" t="s">
        <v>140</v>
      </c>
      <c r="BE117" s="198">
        <f>IF(N117="základní",J117,0)</f>
        <v>0</v>
      </c>
      <c r="BF117" s="198">
        <f>IF(N117="snížená",J117,0)</f>
        <v>0</v>
      </c>
      <c r="BG117" s="198">
        <f>IF(N117="zákl. přenesená",J117,0)</f>
        <v>0</v>
      </c>
      <c r="BH117" s="198">
        <f>IF(N117="sníž. přenesená",J117,0)</f>
        <v>0</v>
      </c>
      <c r="BI117" s="198">
        <f>IF(N117="nulová",J117,0)</f>
        <v>0</v>
      </c>
      <c r="BJ117" s="23" t="s">
        <v>89</v>
      </c>
      <c r="BK117" s="198">
        <f>ROUND(I117*H117,2)</f>
        <v>0</v>
      </c>
      <c r="BL117" s="23" t="s">
        <v>148</v>
      </c>
      <c r="BM117" s="23" t="s">
        <v>187</v>
      </c>
    </row>
    <row r="118" spans="2:65" s="11" customFormat="1">
      <c r="B118" s="204"/>
      <c r="C118" s="205"/>
      <c r="D118" s="199" t="s">
        <v>161</v>
      </c>
      <c r="E118" s="206" t="s">
        <v>22</v>
      </c>
      <c r="F118" s="207" t="s">
        <v>188</v>
      </c>
      <c r="G118" s="205"/>
      <c r="H118" s="208">
        <v>421.92599999999999</v>
      </c>
      <c r="I118" s="209"/>
      <c r="J118" s="205"/>
      <c r="K118" s="205"/>
      <c r="L118" s="210"/>
      <c r="M118" s="211"/>
      <c r="N118" s="212"/>
      <c r="O118" s="212"/>
      <c r="P118" s="212"/>
      <c r="Q118" s="212"/>
      <c r="R118" s="212"/>
      <c r="S118" s="212"/>
      <c r="T118" s="213"/>
      <c r="AT118" s="214" t="s">
        <v>161</v>
      </c>
      <c r="AU118" s="214" t="s">
        <v>89</v>
      </c>
      <c r="AV118" s="11" t="s">
        <v>89</v>
      </c>
      <c r="AW118" s="11" t="s">
        <v>42</v>
      </c>
      <c r="AX118" s="11" t="s">
        <v>24</v>
      </c>
      <c r="AY118" s="214" t="s">
        <v>140</v>
      </c>
    </row>
    <row r="119" spans="2:65" s="1" customFormat="1" ht="22.5" customHeight="1">
      <c r="B119" s="40"/>
      <c r="C119" s="187" t="s">
        <v>189</v>
      </c>
      <c r="D119" s="187" t="s">
        <v>143</v>
      </c>
      <c r="E119" s="188" t="s">
        <v>190</v>
      </c>
      <c r="F119" s="189" t="s">
        <v>191</v>
      </c>
      <c r="G119" s="190" t="s">
        <v>158</v>
      </c>
      <c r="H119" s="191">
        <v>935.56799999999998</v>
      </c>
      <c r="I119" s="192"/>
      <c r="J119" s="193">
        <f>ROUND(I119*H119,2)</f>
        <v>0</v>
      </c>
      <c r="K119" s="189" t="s">
        <v>147</v>
      </c>
      <c r="L119" s="60"/>
      <c r="M119" s="194" t="s">
        <v>22</v>
      </c>
      <c r="N119" s="195" t="s">
        <v>50</v>
      </c>
      <c r="O119" s="41"/>
      <c r="P119" s="196">
        <f>O119*H119</f>
        <v>0</v>
      </c>
      <c r="Q119" s="196">
        <v>3.0000000000000001E-3</v>
      </c>
      <c r="R119" s="196">
        <f>Q119*H119</f>
        <v>2.8067039999999999</v>
      </c>
      <c r="S119" s="196">
        <v>0</v>
      </c>
      <c r="T119" s="197">
        <f>S119*H119</f>
        <v>0</v>
      </c>
      <c r="AR119" s="23" t="s">
        <v>148</v>
      </c>
      <c r="AT119" s="23" t="s">
        <v>143</v>
      </c>
      <c r="AU119" s="23" t="s">
        <v>89</v>
      </c>
      <c r="AY119" s="23" t="s">
        <v>140</v>
      </c>
      <c r="BE119" s="198">
        <f>IF(N119="základní",J119,0)</f>
        <v>0</v>
      </c>
      <c r="BF119" s="198">
        <f>IF(N119="snížená",J119,0)</f>
        <v>0</v>
      </c>
      <c r="BG119" s="198">
        <f>IF(N119="zákl. přenesená",J119,0)</f>
        <v>0</v>
      </c>
      <c r="BH119" s="198">
        <f>IF(N119="sníž. přenesená",J119,0)</f>
        <v>0</v>
      </c>
      <c r="BI119" s="198">
        <f>IF(N119="nulová",J119,0)</f>
        <v>0</v>
      </c>
      <c r="BJ119" s="23" t="s">
        <v>89</v>
      </c>
      <c r="BK119" s="198">
        <f>ROUND(I119*H119,2)</f>
        <v>0</v>
      </c>
      <c r="BL119" s="23" t="s">
        <v>148</v>
      </c>
      <c r="BM119" s="23" t="s">
        <v>192</v>
      </c>
    </row>
    <row r="120" spans="2:65" s="11" customFormat="1">
      <c r="B120" s="204"/>
      <c r="C120" s="205"/>
      <c r="D120" s="202" t="s">
        <v>161</v>
      </c>
      <c r="E120" s="215" t="s">
        <v>22</v>
      </c>
      <c r="F120" s="216" t="s">
        <v>193</v>
      </c>
      <c r="G120" s="205"/>
      <c r="H120" s="217">
        <v>1054.3679999999999</v>
      </c>
      <c r="I120" s="209"/>
      <c r="J120" s="205"/>
      <c r="K120" s="205"/>
      <c r="L120" s="210"/>
      <c r="M120" s="211"/>
      <c r="N120" s="212"/>
      <c r="O120" s="212"/>
      <c r="P120" s="212"/>
      <c r="Q120" s="212"/>
      <c r="R120" s="212"/>
      <c r="S120" s="212"/>
      <c r="T120" s="213"/>
      <c r="AT120" s="214" t="s">
        <v>161</v>
      </c>
      <c r="AU120" s="214" t="s">
        <v>89</v>
      </c>
      <c r="AV120" s="11" t="s">
        <v>89</v>
      </c>
      <c r="AW120" s="11" t="s">
        <v>42</v>
      </c>
      <c r="AX120" s="11" t="s">
        <v>78</v>
      </c>
      <c r="AY120" s="214" t="s">
        <v>140</v>
      </c>
    </row>
    <row r="121" spans="2:65" s="11" customFormat="1">
      <c r="B121" s="204"/>
      <c r="C121" s="205"/>
      <c r="D121" s="202" t="s">
        <v>161</v>
      </c>
      <c r="E121" s="215" t="s">
        <v>22</v>
      </c>
      <c r="F121" s="216" t="s">
        <v>194</v>
      </c>
      <c r="G121" s="205"/>
      <c r="H121" s="217">
        <v>-118.8</v>
      </c>
      <c r="I121" s="209"/>
      <c r="J121" s="205"/>
      <c r="K121" s="205"/>
      <c r="L121" s="210"/>
      <c r="M121" s="211"/>
      <c r="N121" s="212"/>
      <c r="O121" s="212"/>
      <c r="P121" s="212"/>
      <c r="Q121" s="212"/>
      <c r="R121" s="212"/>
      <c r="S121" s="212"/>
      <c r="T121" s="213"/>
      <c r="AT121" s="214" t="s">
        <v>161</v>
      </c>
      <c r="AU121" s="214" t="s">
        <v>89</v>
      </c>
      <c r="AV121" s="11" t="s">
        <v>89</v>
      </c>
      <c r="AW121" s="11" t="s">
        <v>42</v>
      </c>
      <c r="AX121" s="11" t="s">
        <v>78</v>
      </c>
      <c r="AY121" s="214" t="s">
        <v>140</v>
      </c>
    </row>
    <row r="122" spans="2:65" s="12" customFormat="1">
      <c r="B122" s="218"/>
      <c r="C122" s="219"/>
      <c r="D122" s="199" t="s">
        <v>161</v>
      </c>
      <c r="E122" s="220" t="s">
        <v>22</v>
      </c>
      <c r="F122" s="221" t="s">
        <v>195</v>
      </c>
      <c r="G122" s="219"/>
      <c r="H122" s="222">
        <v>935.56799999999998</v>
      </c>
      <c r="I122" s="223"/>
      <c r="J122" s="219"/>
      <c r="K122" s="219"/>
      <c r="L122" s="224"/>
      <c r="M122" s="225"/>
      <c r="N122" s="226"/>
      <c r="O122" s="226"/>
      <c r="P122" s="226"/>
      <c r="Q122" s="226"/>
      <c r="R122" s="226"/>
      <c r="S122" s="226"/>
      <c r="T122" s="227"/>
      <c r="AT122" s="228" t="s">
        <v>161</v>
      </c>
      <c r="AU122" s="228" t="s">
        <v>89</v>
      </c>
      <c r="AV122" s="12" t="s">
        <v>148</v>
      </c>
      <c r="AW122" s="12" t="s">
        <v>42</v>
      </c>
      <c r="AX122" s="12" t="s">
        <v>24</v>
      </c>
      <c r="AY122" s="228" t="s">
        <v>140</v>
      </c>
    </row>
    <row r="123" spans="2:65" s="1" customFormat="1" ht="31.5" customHeight="1">
      <c r="B123" s="40"/>
      <c r="C123" s="187" t="s">
        <v>29</v>
      </c>
      <c r="D123" s="187" t="s">
        <v>143</v>
      </c>
      <c r="E123" s="188" t="s">
        <v>196</v>
      </c>
      <c r="F123" s="189" t="s">
        <v>197</v>
      </c>
      <c r="G123" s="190" t="s">
        <v>158</v>
      </c>
      <c r="H123" s="191">
        <v>636</v>
      </c>
      <c r="I123" s="192"/>
      <c r="J123" s="193">
        <f>ROUND(I123*H123,2)</f>
        <v>0</v>
      </c>
      <c r="K123" s="189" t="s">
        <v>147</v>
      </c>
      <c r="L123" s="60"/>
      <c r="M123" s="194" t="s">
        <v>22</v>
      </c>
      <c r="N123" s="195" t="s">
        <v>50</v>
      </c>
      <c r="O123" s="41"/>
      <c r="P123" s="196">
        <f>O123*H123</f>
        <v>0</v>
      </c>
      <c r="Q123" s="196">
        <v>1.103E-2</v>
      </c>
      <c r="R123" s="196">
        <f>Q123*H123</f>
        <v>7.0150800000000002</v>
      </c>
      <c r="S123" s="196">
        <v>0</v>
      </c>
      <c r="T123" s="197">
        <f>S123*H123</f>
        <v>0</v>
      </c>
      <c r="AR123" s="23" t="s">
        <v>148</v>
      </c>
      <c r="AT123" s="23" t="s">
        <v>143</v>
      </c>
      <c r="AU123" s="23" t="s">
        <v>89</v>
      </c>
      <c r="AY123" s="23" t="s">
        <v>140</v>
      </c>
      <c r="BE123" s="198">
        <f>IF(N123="základní",J123,0)</f>
        <v>0</v>
      </c>
      <c r="BF123" s="198">
        <f>IF(N123="snížená",J123,0)</f>
        <v>0</v>
      </c>
      <c r="BG123" s="198">
        <f>IF(N123="zákl. přenesená",J123,0)</f>
        <v>0</v>
      </c>
      <c r="BH123" s="198">
        <f>IF(N123="sníž. přenesená",J123,0)</f>
        <v>0</v>
      </c>
      <c r="BI123" s="198">
        <f>IF(N123="nulová",J123,0)</f>
        <v>0</v>
      </c>
      <c r="BJ123" s="23" t="s">
        <v>89</v>
      </c>
      <c r="BK123" s="198">
        <f>ROUND(I123*H123,2)</f>
        <v>0</v>
      </c>
      <c r="BL123" s="23" t="s">
        <v>148</v>
      </c>
      <c r="BM123" s="23" t="s">
        <v>198</v>
      </c>
    </row>
    <row r="124" spans="2:65" s="1" customFormat="1" ht="67.5">
      <c r="B124" s="40"/>
      <c r="C124" s="62"/>
      <c r="D124" s="202" t="s">
        <v>150</v>
      </c>
      <c r="E124" s="62"/>
      <c r="F124" s="203" t="s">
        <v>199</v>
      </c>
      <c r="G124" s="62"/>
      <c r="H124" s="62"/>
      <c r="I124" s="157"/>
      <c r="J124" s="62"/>
      <c r="K124" s="62"/>
      <c r="L124" s="60"/>
      <c r="M124" s="201"/>
      <c r="N124" s="41"/>
      <c r="O124" s="41"/>
      <c r="P124" s="41"/>
      <c r="Q124" s="41"/>
      <c r="R124" s="41"/>
      <c r="S124" s="41"/>
      <c r="T124" s="77"/>
      <c r="AT124" s="23" t="s">
        <v>150</v>
      </c>
      <c r="AU124" s="23" t="s">
        <v>89</v>
      </c>
    </row>
    <row r="125" spans="2:65" s="11" customFormat="1">
      <c r="B125" s="204"/>
      <c r="C125" s="205"/>
      <c r="D125" s="202" t="s">
        <v>161</v>
      </c>
      <c r="E125" s="215" t="s">
        <v>22</v>
      </c>
      <c r="F125" s="216" t="s">
        <v>200</v>
      </c>
      <c r="G125" s="205"/>
      <c r="H125" s="217">
        <v>765.6</v>
      </c>
      <c r="I125" s="209"/>
      <c r="J125" s="205"/>
      <c r="K125" s="205"/>
      <c r="L125" s="210"/>
      <c r="M125" s="211"/>
      <c r="N125" s="212"/>
      <c r="O125" s="212"/>
      <c r="P125" s="212"/>
      <c r="Q125" s="212"/>
      <c r="R125" s="212"/>
      <c r="S125" s="212"/>
      <c r="T125" s="213"/>
      <c r="AT125" s="214" t="s">
        <v>161</v>
      </c>
      <c r="AU125" s="214" t="s">
        <v>89</v>
      </c>
      <c r="AV125" s="11" t="s">
        <v>89</v>
      </c>
      <c r="AW125" s="11" t="s">
        <v>42</v>
      </c>
      <c r="AX125" s="11" t="s">
        <v>78</v>
      </c>
      <c r="AY125" s="214" t="s">
        <v>140</v>
      </c>
    </row>
    <row r="126" spans="2:65" s="11" customFormat="1">
      <c r="B126" s="204"/>
      <c r="C126" s="205"/>
      <c r="D126" s="202" t="s">
        <v>161</v>
      </c>
      <c r="E126" s="215" t="s">
        <v>22</v>
      </c>
      <c r="F126" s="216" t="s">
        <v>201</v>
      </c>
      <c r="G126" s="205"/>
      <c r="H126" s="217">
        <v>-129.6</v>
      </c>
      <c r="I126" s="209"/>
      <c r="J126" s="205"/>
      <c r="K126" s="205"/>
      <c r="L126" s="210"/>
      <c r="M126" s="211"/>
      <c r="N126" s="212"/>
      <c r="O126" s="212"/>
      <c r="P126" s="212"/>
      <c r="Q126" s="212"/>
      <c r="R126" s="212"/>
      <c r="S126" s="212"/>
      <c r="T126" s="213"/>
      <c r="AT126" s="214" t="s">
        <v>161</v>
      </c>
      <c r="AU126" s="214" t="s">
        <v>89</v>
      </c>
      <c r="AV126" s="11" t="s">
        <v>89</v>
      </c>
      <c r="AW126" s="11" t="s">
        <v>42</v>
      </c>
      <c r="AX126" s="11" t="s">
        <v>78</v>
      </c>
      <c r="AY126" s="214" t="s">
        <v>140</v>
      </c>
    </row>
    <row r="127" spans="2:65" s="12" customFormat="1">
      <c r="B127" s="218"/>
      <c r="C127" s="219"/>
      <c r="D127" s="199" t="s">
        <v>161</v>
      </c>
      <c r="E127" s="220" t="s">
        <v>22</v>
      </c>
      <c r="F127" s="221" t="s">
        <v>195</v>
      </c>
      <c r="G127" s="219"/>
      <c r="H127" s="222">
        <v>636</v>
      </c>
      <c r="I127" s="223"/>
      <c r="J127" s="219"/>
      <c r="K127" s="219"/>
      <c r="L127" s="224"/>
      <c r="M127" s="225"/>
      <c r="N127" s="226"/>
      <c r="O127" s="226"/>
      <c r="P127" s="226"/>
      <c r="Q127" s="226"/>
      <c r="R127" s="226"/>
      <c r="S127" s="226"/>
      <c r="T127" s="227"/>
      <c r="AT127" s="228" t="s">
        <v>161</v>
      </c>
      <c r="AU127" s="228" t="s">
        <v>89</v>
      </c>
      <c r="AV127" s="12" t="s">
        <v>148</v>
      </c>
      <c r="AW127" s="12" t="s">
        <v>42</v>
      </c>
      <c r="AX127" s="12" t="s">
        <v>24</v>
      </c>
      <c r="AY127" s="228" t="s">
        <v>140</v>
      </c>
    </row>
    <row r="128" spans="2:65" s="1" customFormat="1" ht="22.5" customHeight="1">
      <c r="B128" s="40"/>
      <c r="C128" s="187" t="s">
        <v>202</v>
      </c>
      <c r="D128" s="187" t="s">
        <v>143</v>
      </c>
      <c r="E128" s="188" t="s">
        <v>203</v>
      </c>
      <c r="F128" s="189" t="s">
        <v>204</v>
      </c>
      <c r="G128" s="190" t="s">
        <v>205</v>
      </c>
      <c r="H128" s="191">
        <v>12.432</v>
      </c>
      <c r="I128" s="192"/>
      <c r="J128" s="193">
        <f>ROUND(I128*H128,2)</f>
        <v>0</v>
      </c>
      <c r="K128" s="189" t="s">
        <v>147</v>
      </c>
      <c r="L128" s="60"/>
      <c r="M128" s="194" t="s">
        <v>22</v>
      </c>
      <c r="N128" s="195" t="s">
        <v>50</v>
      </c>
      <c r="O128" s="41"/>
      <c r="P128" s="196">
        <f>O128*H128</f>
        <v>0</v>
      </c>
      <c r="Q128" s="196">
        <v>2.2563399999999998</v>
      </c>
      <c r="R128" s="196">
        <f>Q128*H128</f>
        <v>28.050818879999998</v>
      </c>
      <c r="S128" s="196">
        <v>0</v>
      </c>
      <c r="T128" s="197">
        <f>S128*H128</f>
        <v>0</v>
      </c>
      <c r="AR128" s="23" t="s">
        <v>148</v>
      </c>
      <c r="AT128" s="23" t="s">
        <v>143</v>
      </c>
      <c r="AU128" s="23" t="s">
        <v>89</v>
      </c>
      <c r="AY128" s="23" t="s">
        <v>140</v>
      </c>
      <c r="BE128" s="198">
        <f>IF(N128="základní",J128,0)</f>
        <v>0</v>
      </c>
      <c r="BF128" s="198">
        <f>IF(N128="snížená",J128,0)</f>
        <v>0</v>
      </c>
      <c r="BG128" s="198">
        <f>IF(N128="zákl. přenesená",J128,0)</f>
        <v>0</v>
      </c>
      <c r="BH128" s="198">
        <f>IF(N128="sníž. přenesená",J128,0)</f>
        <v>0</v>
      </c>
      <c r="BI128" s="198">
        <f>IF(N128="nulová",J128,0)</f>
        <v>0</v>
      </c>
      <c r="BJ128" s="23" t="s">
        <v>89</v>
      </c>
      <c r="BK128" s="198">
        <f>ROUND(I128*H128,2)</f>
        <v>0</v>
      </c>
      <c r="BL128" s="23" t="s">
        <v>148</v>
      </c>
      <c r="BM128" s="23" t="s">
        <v>206</v>
      </c>
    </row>
    <row r="129" spans="2:65" s="1" customFormat="1" ht="175.5">
      <c r="B129" s="40"/>
      <c r="C129" s="62"/>
      <c r="D129" s="202" t="s">
        <v>150</v>
      </c>
      <c r="E129" s="62"/>
      <c r="F129" s="203" t="s">
        <v>207</v>
      </c>
      <c r="G129" s="62"/>
      <c r="H129" s="62"/>
      <c r="I129" s="157"/>
      <c r="J129" s="62"/>
      <c r="K129" s="62"/>
      <c r="L129" s="60"/>
      <c r="M129" s="201"/>
      <c r="N129" s="41"/>
      <c r="O129" s="41"/>
      <c r="P129" s="41"/>
      <c r="Q129" s="41"/>
      <c r="R129" s="41"/>
      <c r="S129" s="41"/>
      <c r="T129" s="77"/>
      <c r="AT129" s="23" t="s">
        <v>150</v>
      </c>
      <c r="AU129" s="23" t="s">
        <v>89</v>
      </c>
    </row>
    <row r="130" spans="2:65" s="11" customFormat="1">
      <c r="B130" s="204"/>
      <c r="C130" s="205"/>
      <c r="D130" s="199" t="s">
        <v>161</v>
      </c>
      <c r="E130" s="206" t="s">
        <v>22</v>
      </c>
      <c r="F130" s="207" t="s">
        <v>208</v>
      </c>
      <c r="G130" s="205"/>
      <c r="H130" s="208">
        <v>12.432</v>
      </c>
      <c r="I130" s="209"/>
      <c r="J130" s="205"/>
      <c r="K130" s="205"/>
      <c r="L130" s="210"/>
      <c r="M130" s="211"/>
      <c r="N130" s="212"/>
      <c r="O130" s="212"/>
      <c r="P130" s="212"/>
      <c r="Q130" s="212"/>
      <c r="R130" s="212"/>
      <c r="S130" s="212"/>
      <c r="T130" s="213"/>
      <c r="AT130" s="214" t="s">
        <v>161</v>
      </c>
      <c r="AU130" s="214" t="s">
        <v>89</v>
      </c>
      <c r="AV130" s="11" t="s">
        <v>89</v>
      </c>
      <c r="AW130" s="11" t="s">
        <v>42</v>
      </c>
      <c r="AX130" s="11" t="s">
        <v>24</v>
      </c>
      <c r="AY130" s="214" t="s">
        <v>140</v>
      </c>
    </row>
    <row r="131" spans="2:65" s="1" customFormat="1" ht="31.5" customHeight="1">
      <c r="B131" s="40"/>
      <c r="C131" s="187" t="s">
        <v>209</v>
      </c>
      <c r="D131" s="187" t="s">
        <v>143</v>
      </c>
      <c r="E131" s="188" t="s">
        <v>210</v>
      </c>
      <c r="F131" s="189" t="s">
        <v>211</v>
      </c>
      <c r="G131" s="190" t="s">
        <v>205</v>
      </c>
      <c r="H131" s="191">
        <v>12.432</v>
      </c>
      <c r="I131" s="192"/>
      <c r="J131" s="193">
        <f>ROUND(I131*H131,2)</f>
        <v>0</v>
      </c>
      <c r="K131" s="189" t="s">
        <v>147</v>
      </c>
      <c r="L131" s="60"/>
      <c r="M131" s="194" t="s">
        <v>22</v>
      </c>
      <c r="N131" s="195" t="s">
        <v>50</v>
      </c>
      <c r="O131" s="41"/>
      <c r="P131" s="196">
        <f>O131*H131</f>
        <v>0</v>
      </c>
      <c r="Q131" s="196">
        <v>0</v>
      </c>
      <c r="R131" s="196">
        <f>Q131*H131</f>
        <v>0</v>
      </c>
      <c r="S131" s="196">
        <v>0</v>
      </c>
      <c r="T131" s="197">
        <f>S131*H131</f>
        <v>0</v>
      </c>
      <c r="AR131" s="23" t="s">
        <v>148</v>
      </c>
      <c r="AT131" s="23" t="s">
        <v>143</v>
      </c>
      <c r="AU131" s="23" t="s">
        <v>89</v>
      </c>
      <c r="AY131" s="23" t="s">
        <v>140</v>
      </c>
      <c r="BE131" s="198">
        <f>IF(N131="základní",J131,0)</f>
        <v>0</v>
      </c>
      <c r="BF131" s="198">
        <f>IF(N131="snížená",J131,0)</f>
        <v>0</v>
      </c>
      <c r="BG131" s="198">
        <f>IF(N131="zákl. přenesená",J131,0)</f>
        <v>0</v>
      </c>
      <c r="BH131" s="198">
        <f>IF(N131="sníž. přenesená",J131,0)</f>
        <v>0</v>
      </c>
      <c r="BI131" s="198">
        <f>IF(N131="nulová",J131,0)</f>
        <v>0</v>
      </c>
      <c r="BJ131" s="23" t="s">
        <v>89</v>
      </c>
      <c r="BK131" s="198">
        <f>ROUND(I131*H131,2)</f>
        <v>0</v>
      </c>
      <c r="BL131" s="23" t="s">
        <v>148</v>
      </c>
      <c r="BM131" s="23" t="s">
        <v>212</v>
      </c>
    </row>
    <row r="132" spans="2:65" s="1" customFormat="1" ht="81">
      <c r="B132" s="40"/>
      <c r="C132" s="62"/>
      <c r="D132" s="202" t="s">
        <v>150</v>
      </c>
      <c r="E132" s="62"/>
      <c r="F132" s="203" t="s">
        <v>213</v>
      </c>
      <c r="G132" s="62"/>
      <c r="H132" s="62"/>
      <c r="I132" s="157"/>
      <c r="J132" s="62"/>
      <c r="K132" s="62"/>
      <c r="L132" s="60"/>
      <c r="M132" s="201"/>
      <c r="N132" s="41"/>
      <c r="O132" s="41"/>
      <c r="P132" s="41"/>
      <c r="Q132" s="41"/>
      <c r="R132" s="41"/>
      <c r="S132" s="41"/>
      <c r="T132" s="77"/>
      <c r="AT132" s="23" t="s">
        <v>150</v>
      </c>
      <c r="AU132" s="23" t="s">
        <v>89</v>
      </c>
    </row>
    <row r="133" spans="2:65" s="11" customFormat="1">
      <c r="B133" s="204"/>
      <c r="C133" s="205"/>
      <c r="D133" s="199" t="s">
        <v>161</v>
      </c>
      <c r="E133" s="206" t="s">
        <v>22</v>
      </c>
      <c r="F133" s="207" t="s">
        <v>208</v>
      </c>
      <c r="G133" s="205"/>
      <c r="H133" s="208">
        <v>12.432</v>
      </c>
      <c r="I133" s="209"/>
      <c r="J133" s="205"/>
      <c r="K133" s="205"/>
      <c r="L133" s="210"/>
      <c r="M133" s="211"/>
      <c r="N133" s="212"/>
      <c r="O133" s="212"/>
      <c r="P133" s="212"/>
      <c r="Q133" s="212"/>
      <c r="R133" s="212"/>
      <c r="S133" s="212"/>
      <c r="T133" s="213"/>
      <c r="AT133" s="214" t="s">
        <v>161</v>
      </c>
      <c r="AU133" s="214" t="s">
        <v>89</v>
      </c>
      <c r="AV133" s="11" t="s">
        <v>89</v>
      </c>
      <c r="AW133" s="11" t="s">
        <v>42</v>
      </c>
      <c r="AX133" s="11" t="s">
        <v>24</v>
      </c>
      <c r="AY133" s="214" t="s">
        <v>140</v>
      </c>
    </row>
    <row r="134" spans="2:65" s="1" customFormat="1" ht="22.5" customHeight="1">
      <c r="B134" s="40"/>
      <c r="C134" s="187" t="s">
        <v>214</v>
      </c>
      <c r="D134" s="187" t="s">
        <v>143</v>
      </c>
      <c r="E134" s="188" t="s">
        <v>215</v>
      </c>
      <c r="F134" s="189" t="s">
        <v>216</v>
      </c>
      <c r="G134" s="190" t="s">
        <v>217</v>
      </c>
      <c r="H134" s="191">
        <v>0.82899999999999996</v>
      </c>
      <c r="I134" s="192"/>
      <c r="J134" s="193">
        <f>ROUND(I134*H134,2)</f>
        <v>0</v>
      </c>
      <c r="K134" s="189" t="s">
        <v>147</v>
      </c>
      <c r="L134" s="60"/>
      <c r="M134" s="194" t="s">
        <v>22</v>
      </c>
      <c r="N134" s="195" t="s">
        <v>50</v>
      </c>
      <c r="O134" s="41"/>
      <c r="P134" s="196">
        <f>O134*H134</f>
        <v>0</v>
      </c>
      <c r="Q134" s="196">
        <v>1.0530600000000001</v>
      </c>
      <c r="R134" s="196">
        <f>Q134*H134</f>
        <v>0.87298674000000009</v>
      </c>
      <c r="S134" s="196">
        <v>0</v>
      </c>
      <c r="T134" s="197">
        <f>S134*H134</f>
        <v>0</v>
      </c>
      <c r="AR134" s="23" t="s">
        <v>148</v>
      </c>
      <c r="AT134" s="23" t="s">
        <v>143</v>
      </c>
      <c r="AU134" s="23" t="s">
        <v>89</v>
      </c>
      <c r="AY134" s="23" t="s">
        <v>140</v>
      </c>
      <c r="BE134" s="198">
        <f>IF(N134="základní",J134,0)</f>
        <v>0</v>
      </c>
      <c r="BF134" s="198">
        <f>IF(N134="snížená",J134,0)</f>
        <v>0</v>
      </c>
      <c r="BG134" s="198">
        <f>IF(N134="zákl. přenesená",J134,0)</f>
        <v>0</v>
      </c>
      <c r="BH134" s="198">
        <f>IF(N134="sníž. přenesená",J134,0)</f>
        <v>0</v>
      </c>
      <c r="BI134" s="198">
        <f>IF(N134="nulová",J134,0)</f>
        <v>0</v>
      </c>
      <c r="BJ134" s="23" t="s">
        <v>89</v>
      </c>
      <c r="BK134" s="198">
        <f>ROUND(I134*H134,2)</f>
        <v>0</v>
      </c>
      <c r="BL134" s="23" t="s">
        <v>148</v>
      </c>
      <c r="BM134" s="23" t="s">
        <v>218</v>
      </c>
    </row>
    <row r="135" spans="2:65" s="11" customFormat="1">
      <c r="B135" s="204"/>
      <c r="C135" s="205"/>
      <c r="D135" s="199" t="s">
        <v>161</v>
      </c>
      <c r="E135" s="206" t="s">
        <v>22</v>
      </c>
      <c r="F135" s="207" t="s">
        <v>219</v>
      </c>
      <c r="G135" s="205"/>
      <c r="H135" s="208">
        <v>0.82899999999999996</v>
      </c>
      <c r="I135" s="209"/>
      <c r="J135" s="205"/>
      <c r="K135" s="205"/>
      <c r="L135" s="210"/>
      <c r="M135" s="211"/>
      <c r="N135" s="212"/>
      <c r="O135" s="212"/>
      <c r="P135" s="212"/>
      <c r="Q135" s="212"/>
      <c r="R135" s="212"/>
      <c r="S135" s="212"/>
      <c r="T135" s="213"/>
      <c r="AT135" s="214" t="s">
        <v>161</v>
      </c>
      <c r="AU135" s="214" t="s">
        <v>89</v>
      </c>
      <c r="AV135" s="11" t="s">
        <v>89</v>
      </c>
      <c r="AW135" s="11" t="s">
        <v>42</v>
      </c>
      <c r="AX135" s="11" t="s">
        <v>24</v>
      </c>
      <c r="AY135" s="214" t="s">
        <v>140</v>
      </c>
    </row>
    <row r="136" spans="2:65" s="1" customFormat="1" ht="22.5" customHeight="1">
      <c r="B136" s="40"/>
      <c r="C136" s="187" t="s">
        <v>220</v>
      </c>
      <c r="D136" s="187" t="s">
        <v>143</v>
      </c>
      <c r="E136" s="188" t="s">
        <v>221</v>
      </c>
      <c r="F136" s="189" t="s">
        <v>222</v>
      </c>
      <c r="G136" s="190" t="s">
        <v>158</v>
      </c>
      <c r="H136" s="191">
        <v>190.8</v>
      </c>
      <c r="I136" s="192"/>
      <c r="J136" s="193">
        <f>ROUND(I136*H136,2)</f>
        <v>0</v>
      </c>
      <c r="K136" s="189" t="s">
        <v>147</v>
      </c>
      <c r="L136" s="60"/>
      <c r="M136" s="194" t="s">
        <v>22</v>
      </c>
      <c r="N136" s="195" t="s">
        <v>50</v>
      </c>
      <c r="O136" s="41"/>
      <c r="P136" s="196">
        <f>O136*H136</f>
        <v>0</v>
      </c>
      <c r="Q136" s="196">
        <v>6.7019999999999996E-2</v>
      </c>
      <c r="R136" s="196">
        <f>Q136*H136</f>
        <v>12.787416</v>
      </c>
      <c r="S136" s="196">
        <v>0</v>
      </c>
      <c r="T136" s="197">
        <f>S136*H136</f>
        <v>0</v>
      </c>
      <c r="AR136" s="23" t="s">
        <v>148</v>
      </c>
      <c r="AT136" s="23" t="s">
        <v>143</v>
      </c>
      <c r="AU136" s="23" t="s">
        <v>89</v>
      </c>
      <c r="AY136" s="23" t="s">
        <v>140</v>
      </c>
      <c r="BE136" s="198">
        <f>IF(N136="základní",J136,0)</f>
        <v>0</v>
      </c>
      <c r="BF136" s="198">
        <f>IF(N136="snížená",J136,0)</f>
        <v>0</v>
      </c>
      <c r="BG136" s="198">
        <f>IF(N136="zákl. přenesená",J136,0)</f>
        <v>0</v>
      </c>
      <c r="BH136" s="198">
        <f>IF(N136="sníž. přenesená",J136,0)</f>
        <v>0</v>
      </c>
      <c r="BI136" s="198">
        <f>IF(N136="nulová",J136,0)</f>
        <v>0</v>
      </c>
      <c r="BJ136" s="23" t="s">
        <v>89</v>
      </c>
      <c r="BK136" s="198">
        <f>ROUND(I136*H136,2)</f>
        <v>0</v>
      </c>
      <c r="BL136" s="23" t="s">
        <v>148</v>
      </c>
      <c r="BM136" s="23" t="s">
        <v>223</v>
      </c>
    </row>
    <row r="137" spans="2:65" s="1" customFormat="1" ht="94.5">
      <c r="B137" s="40"/>
      <c r="C137" s="62"/>
      <c r="D137" s="202" t="s">
        <v>150</v>
      </c>
      <c r="E137" s="62"/>
      <c r="F137" s="203" t="s">
        <v>224</v>
      </c>
      <c r="G137" s="62"/>
      <c r="H137" s="62"/>
      <c r="I137" s="157"/>
      <c r="J137" s="62"/>
      <c r="K137" s="62"/>
      <c r="L137" s="60"/>
      <c r="M137" s="201"/>
      <c r="N137" s="41"/>
      <c r="O137" s="41"/>
      <c r="P137" s="41"/>
      <c r="Q137" s="41"/>
      <c r="R137" s="41"/>
      <c r="S137" s="41"/>
      <c r="T137" s="77"/>
      <c r="AT137" s="23" t="s">
        <v>150</v>
      </c>
      <c r="AU137" s="23" t="s">
        <v>89</v>
      </c>
    </row>
    <row r="138" spans="2:65" s="11" customFormat="1">
      <c r="B138" s="204"/>
      <c r="C138" s="205"/>
      <c r="D138" s="199" t="s">
        <v>161</v>
      </c>
      <c r="E138" s="206" t="s">
        <v>22</v>
      </c>
      <c r="F138" s="207" t="s">
        <v>178</v>
      </c>
      <c r="G138" s="205"/>
      <c r="H138" s="208">
        <v>190.8</v>
      </c>
      <c r="I138" s="209"/>
      <c r="J138" s="205"/>
      <c r="K138" s="205"/>
      <c r="L138" s="210"/>
      <c r="M138" s="211"/>
      <c r="N138" s="212"/>
      <c r="O138" s="212"/>
      <c r="P138" s="212"/>
      <c r="Q138" s="212"/>
      <c r="R138" s="212"/>
      <c r="S138" s="212"/>
      <c r="T138" s="213"/>
      <c r="AT138" s="214" t="s">
        <v>161</v>
      </c>
      <c r="AU138" s="214" t="s">
        <v>89</v>
      </c>
      <c r="AV138" s="11" t="s">
        <v>89</v>
      </c>
      <c r="AW138" s="11" t="s">
        <v>42</v>
      </c>
      <c r="AX138" s="11" t="s">
        <v>24</v>
      </c>
      <c r="AY138" s="214" t="s">
        <v>140</v>
      </c>
    </row>
    <row r="139" spans="2:65" s="1" customFormat="1" ht="31.5" customHeight="1">
      <c r="B139" s="40"/>
      <c r="C139" s="187" t="s">
        <v>10</v>
      </c>
      <c r="D139" s="187" t="s">
        <v>143</v>
      </c>
      <c r="E139" s="188" t="s">
        <v>225</v>
      </c>
      <c r="F139" s="189" t="s">
        <v>226</v>
      </c>
      <c r="G139" s="190" t="s">
        <v>146</v>
      </c>
      <c r="H139" s="191">
        <v>24</v>
      </c>
      <c r="I139" s="192"/>
      <c r="J139" s="193">
        <f>ROUND(I139*H139,2)</f>
        <v>0</v>
      </c>
      <c r="K139" s="189" t="s">
        <v>147</v>
      </c>
      <c r="L139" s="60"/>
      <c r="M139" s="194" t="s">
        <v>22</v>
      </c>
      <c r="N139" s="195" t="s">
        <v>50</v>
      </c>
      <c r="O139" s="41"/>
      <c r="P139" s="196">
        <f>O139*H139</f>
        <v>0</v>
      </c>
      <c r="Q139" s="196">
        <v>5.3620000000000001E-2</v>
      </c>
      <c r="R139" s="196">
        <f>Q139*H139</f>
        <v>1.28688</v>
      </c>
      <c r="S139" s="196">
        <v>0</v>
      </c>
      <c r="T139" s="197">
        <f>S139*H139</f>
        <v>0</v>
      </c>
      <c r="AR139" s="23" t="s">
        <v>148</v>
      </c>
      <c r="AT139" s="23" t="s">
        <v>143</v>
      </c>
      <c r="AU139" s="23" t="s">
        <v>89</v>
      </c>
      <c r="AY139" s="23" t="s">
        <v>140</v>
      </c>
      <c r="BE139" s="198">
        <f>IF(N139="základní",J139,0)</f>
        <v>0</v>
      </c>
      <c r="BF139" s="198">
        <f>IF(N139="snížená",J139,0)</f>
        <v>0</v>
      </c>
      <c r="BG139" s="198">
        <f>IF(N139="zákl. přenesená",J139,0)</f>
        <v>0</v>
      </c>
      <c r="BH139" s="198">
        <f>IF(N139="sníž. přenesená",J139,0)</f>
        <v>0</v>
      </c>
      <c r="BI139" s="198">
        <f>IF(N139="nulová",J139,0)</f>
        <v>0</v>
      </c>
      <c r="BJ139" s="23" t="s">
        <v>89</v>
      </c>
      <c r="BK139" s="198">
        <f>ROUND(I139*H139,2)</f>
        <v>0</v>
      </c>
      <c r="BL139" s="23" t="s">
        <v>148</v>
      </c>
      <c r="BM139" s="23" t="s">
        <v>227</v>
      </c>
    </row>
    <row r="140" spans="2:65" s="1" customFormat="1" ht="94.5">
      <c r="B140" s="40"/>
      <c r="C140" s="62"/>
      <c r="D140" s="199" t="s">
        <v>150</v>
      </c>
      <c r="E140" s="62"/>
      <c r="F140" s="200" t="s">
        <v>228</v>
      </c>
      <c r="G140" s="62"/>
      <c r="H140" s="62"/>
      <c r="I140" s="157"/>
      <c r="J140" s="62"/>
      <c r="K140" s="62"/>
      <c r="L140" s="60"/>
      <c r="M140" s="201"/>
      <c r="N140" s="41"/>
      <c r="O140" s="41"/>
      <c r="P140" s="41"/>
      <c r="Q140" s="41"/>
      <c r="R140" s="41"/>
      <c r="S140" s="41"/>
      <c r="T140" s="77"/>
      <c r="AT140" s="23" t="s">
        <v>150</v>
      </c>
      <c r="AU140" s="23" t="s">
        <v>89</v>
      </c>
    </row>
    <row r="141" spans="2:65" s="1" customFormat="1" ht="31.5" customHeight="1">
      <c r="B141" s="40"/>
      <c r="C141" s="229" t="s">
        <v>229</v>
      </c>
      <c r="D141" s="229" t="s">
        <v>230</v>
      </c>
      <c r="E141" s="230" t="s">
        <v>231</v>
      </c>
      <c r="F141" s="231" t="s">
        <v>232</v>
      </c>
      <c r="G141" s="232" t="s">
        <v>146</v>
      </c>
      <c r="H141" s="233">
        <v>24</v>
      </c>
      <c r="I141" s="234"/>
      <c r="J141" s="235">
        <f>ROUND(I141*H141,2)</f>
        <v>0</v>
      </c>
      <c r="K141" s="231" t="s">
        <v>147</v>
      </c>
      <c r="L141" s="236"/>
      <c r="M141" s="237" t="s">
        <v>22</v>
      </c>
      <c r="N141" s="238" t="s">
        <v>50</v>
      </c>
      <c r="O141" s="41"/>
      <c r="P141" s="196">
        <f>O141*H141</f>
        <v>0</v>
      </c>
      <c r="Q141" s="196">
        <v>4.4999999999999998E-2</v>
      </c>
      <c r="R141" s="196">
        <f>Q141*H141</f>
        <v>1.08</v>
      </c>
      <c r="S141" s="196">
        <v>0</v>
      </c>
      <c r="T141" s="197">
        <f>S141*H141</f>
        <v>0</v>
      </c>
      <c r="AR141" s="23" t="s">
        <v>184</v>
      </c>
      <c r="AT141" s="23" t="s">
        <v>230</v>
      </c>
      <c r="AU141" s="23" t="s">
        <v>89</v>
      </c>
      <c r="AY141" s="23" t="s">
        <v>140</v>
      </c>
      <c r="BE141" s="198">
        <f>IF(N141="základní",J141,0)</f>
        <v>0</v>
      </c>
      <c r="BF141" s="198">
        <f>IF(N141="snížená",J141,0)</f>
        <v>0</v>
      </c>
      <c r="BG141" s="198">
        <f>IF(N141="zákl. přenesená",J141,0)</f>
        <v>0</v>
      </c>
      <c r="BH141" s="198">
        <f>IF(N141="sníž. přenesená",J141,0)</f>
        <v>0</v>
      </c>
      <c r="BI141" s="198">
        <f>IF(N141="nulová",J141,0)</f>
        <v>0</v>
      </c>
      <c r="BJ141" s="23" t="s">
        <v>89</v>
      </c>
      <c r="BK141" s="198">
        <f>ROUND(I141*H141,2)</f>
        <v>0</v>
      </c>
      <c r="BL141" s="23" t="s">
        <v>148</v>
      </c>
      <c r="BM141" s="23" t="s">
        <v>233</v>
      </c>
    </row>
    <row r="142" spans="2:65" s="10" customFormat="1" ht="29.85" customHeight="1">
      <c r="B142" s="170"/>
      <c r="C142" s="171"/>
      <c r="D142" s="184" t="s">
        <v>77</v>
      </c>
      <c r="E142" s="185" t="s">
        <v>189</v>
      </c>
      <c r="F142" s="185" t="s">
        <v>234</v>
      </c>
      <c r="G142" s="171"/>
      <c r="H142" s="171"/>
      <c r="I142" s="174"/>
      <c r="J142" s="186">
        <f>BK142</f>
        <v>0</v>
      </c>
      <c r="K142" s="171"/>
      <c r="L142" s="176"/>
      <c r="M142" s="177"/>
      <c r="N142" s="178"/>
      <c r="O142" s="178"/>
      <c r="P142" s="179">
        <f>SUM(P143:P167)</f>
        <v>0</v>
      </c>
      <c r="Q142" s="178"/>
      <c r="R142" s="179">
        <f>SUM(R143:R167)</f>
        <v>7.54272E-2</v>
      </c>
      <c r="S142" s="178"/>
      <c r="T142" s="180">
        <f>SUM(T143:T167)</f>
        <v>41.088900000000002</v>
      </c>
      <c r="AR142" s="181" t="s">
        <v>24</v>
      </c>
      <c r="AT142" s="182" t="s">
        <v>77</v>
      </c>
      <c r="AU142" s="182" t="s">
        <v>24</v>
      </c>
      <c r="AY142" s="181" t="s">
        <v>140</v>
      </c>
      <c r="BK142" s="183">
        <f>SUM(BK143:BK167)</f>
        <v>0</v>
      </c>
    </row>
    <row r="143" spans="2:65" s="1" customFormat="1" ht="22.5" customHeight="1">
      <c r="B143" s="40"/>
      <c r="C143" s="187" t="s">
        <v>235</v>
      </c>
      <c r="D143" s="187" t="s">
        <v>143</v>
      </c>
      <c r="E143" s="188" t="s">
        <v>236</v>
      </c>
      <c r="F143" s="189" t="s">
        <v>237</v>
      </c>
      <c r="G143" s="190" t="s">
        <v>175</v>
      </c>
      <c r="H143" s="191">
        <v>82.8</v>
      </c>
      <c r="I143" s="192"/>
      <c r="J143" s="193">
        <f>ROUND(I143*H143,2)</f>
        <v>0</v>
      </c>
      <c r="K143" s="189" t="s">
        <v>147</v>
      </c>
      <c r="L143" s="60"/>
      <c r="M143" s="194" t="s">
        <v>22</v>
      </c>
      <c r="N143" s="195" t="s">
        <v>50</v>
      </c>
      <c r="O143" s="41"/>
      <c r="P143" s="196">
        <f>O143*H143</f>
        <v>0</v>
      </c>
      <c r="Q143" s="196">
        <v>2.0000000000000002E-5</v>
      </c>
      <c r="R143" s="196">
        <f>Q143*H143</f>
        <v>1.6560000000000001E-3</v>
      </c>
      <c r="S143" s="196">
        <v>0</v>
      </c>
      <c r="T143" s="197">
        <f>S143*H143</f>
        <v>0</v>
      </c>
      <c r="AR143" s="23" t="s">
        <v>148</v>
      </c>
      <c r="AT143" s="23" t="s">
        <v>143</v>
      </c>
      <c r="AU143" s="23" t="s">
        <v>89</v>
      </c>
      <c r="AY143" s="23" t="s">
        <v>140</v>
      </c>
      <c r="BE143" s="198">
        <f>IF(N143="základní",J143,0)</f>
        <v>0</v>
      </c>
      <c r="BF143" s="198">
        <f>IF(N143="snížená",J143,0)</f>
        <v>0</v>
      </c>
      <c r="BG143" s="198">
        <f>IF(N143="zákl. přenesená",J143,0)</f>
        <v>0</v>
      </c>
      <c r="BH143" s="198">
        <f>IF(N143="sníž. přenesená",J143,0)</f>
        <v>0</v>
      </c>
      <c r="BI143" s="198">
        <f>IF(N143="nulová",J143,0)</f>
        <v>0</v>
      </c>
      <c r="BJ143" s="23" t="s">
        <v>89</v>
      </c>
      <c r="BK143" s="198">
        <f>ROUND(I143*H143,2)</f>
        <v>0</v>
      </c>
      <c r="BL143" s="23" t="s">
        <v>148</v>
      </c>
      <c r="BM143" s="23" t="s">
        <v>238</v>
      </c>
    </row>
    <row r="144" spans="2:65" s="1" customFormat="1" ht="27">
      <c r="B144" s="40"/>
      <c r="C144" s="62"/>
      <c r="D144" s="202" t="s">
        <v>150</v>
      </c>
      <c r="E144" s="62"/>
      <c r="F144" s="203" t="s">
        <v>239</v>
      </c>
      <c r="G144" s="62"/>
      <c r="H144" s="62"/>
      <c r="I144" s="157"/>
      <c r="J144" s="62"/>
      <c r="K144" s="62"/>
      <c r="L144" s="60"/>
      <c r="M144" s="201"/>
      <c r="N144" s="41"/>
      <c r="O144" s="41"/>
      <c r="P144" s="41"/>
      <c r="Q144" s="41"/>
      <c r="R144" s="41"/>
      <c r="S144" s="41"/>
      <c r="T144" s="77"/>
      <c r="AT144" s="23" t="s">
        <v>150</v>
      </c>
      <c r="AU144" s="23" t="s">
        <v>89</v>
      </c>
    </row>
    <row r="145" spans="2:65" s="11" customFormat="1">
      <c r="B145" s="204"/>
      <c r="C145" s="205"/>
      <c r="D145" s="199" t="s">
        <v>161</v>
      </c>
      <c r="E145" s="206" t="s">
        <v>22</v>
      </c>
      <c r="F145" s="207" t="s">
        <v>240</v>
      </c>
      <c r="G145" s="205"/>
      <c r="H145" s="208">
        <v>82.8</v>
      </c>
      <c r="I145" s="209"/>
      <c r="J145" s="205"/>
      <c r="K145" s="205"/>
      <c r="L145" s="210"/>
      <c r="M145" s="211"/>
      <c r="N145" s="212"/>
      <c r="O145" s="212"/>
      <c r="P145" s="212"/>
      <c r="Q145" s="212"/>
      <c r="R145" s="212"/>
      <c r="S145" s="212"/>
      <c r="T145" s="213"/>
      <c r="AT145" s="214" t="s">
        <v>161</v>
      </c>
      <c r="AU145" s="214" t="s">
        <v>89</v>
      </c>
      <c r="AV145" s="11" t="s">
        <v>89</v>
      </c>
      <c r="AW145" s="11" t="s">
        <v>42</v>
      </c>
      <c r="AX145" s="11" t="s">
        <v>24</v>
      </c>
      <c r="AY145" s="214" t="s">
        <v>140</v>
      </c>
    </row>
    <row r="146" spans="2:65" s="1" customFormat="1" ht="57" customHeight="1">
      <c r="B146" s="40"/>
      <c r="C146" s="187" t="s">
        <v>241</v>
      </c>
      <c r="D146" s="187" t="s">
        <v>143</v>
      </c>
      <c r="E146" s="188" t="s">
        <v>242</v>
      </c>
      <c r="F146" s="189" t="s">
        <v>243</v>
      </c>
      <c r="G146" s="190" t="s">
        <v>158</v>
      </c>
      <c r="H146" s="191">
        <v>587.88</v>
      </c>
      <c r="I146" s="192"/>
      <c r="J146" s="193">
        <f>ROUND(I146*H146,2)</f>
        <v>0</v>
      </c>
      <c r="K146" s="189" t="s">
        <v>147</v>
      </c>
      <c r="L146" s="60"/>
      <c r="M146" s="194" t="s">
        <v>22</v>
      </c>
      <c r="N146" s="195" t="s">
        <v>50</v>
      </c>
      <c r="O146" s="41"/>
      <c r="P146" s="196">
        <f>O146*H146</f>
        <v>0</v>
      </c>
      <c r="Q146" s="196">
        <v>4.0000000000000003E-5</v>
      </c>
      <c r="R146" s="196">
        <f>Q146*H146</f>
        <v>2.3515200000000003E-2</v>
      </c>
      <c r="S146" s="196">
        <v>0</v>
      </c>
      <c r="T146" s="197">
        <f>S146*H146</f>
        <v>0</v>
      </c>
      <c r="AR146" s="23" t="s">
        <v>148</v>
      </c>
      <c r="AT146" s="23" t="s">
        <v>143</v>
      </c>
      <c r="AU146" s="23" t="s">
        <v>89</v>
      </c>
      <c r="AY146" s="23" t="s">
        <v>140</v>
      </c>
      <c r="BE146" s="198">
        <f>IF(N146="základní",J146,0)</f>
        <v>0</v>
      </c>
      <c r="BF146" s="198">
        <f>IF(N146="snížená",J146,0)</f>
        <v>0</v>
      </c>
      <c r="BG146" s="198">
        <f>IF(N146="zákl. přenesená",J146,0)</f>
        <v>0</v>
      </c>
      <c r="BH146" s="198">
        <f>IF(N146="sníž. přenesená",J146,0)</f>
        <v>0</v>
      </c>
      <c r="BI146" s="198">
        <f>IF(N146="nulová",J146,0)</f>
        <v>0</v>
      </c>
      <c r="BJ146" s="23" t="s">
        <v>89</v>
      </c>
      <c r="BK146" s="198">
        <f>ROUND(I146*H146,2)</f>
        <v>0</v>
      </c>
      <c r="BL146" s="23" t="s">
        <v>148</v>
      </c>
      <c r="BM146" s="23" t="s">
        <v>244</v>
      </c>
    </row>
    <row r="147" spans="2:65" s="1" customFormat="1" ht="94.5">
      <c r="B147" s="40"/>
      <c r="C147" s="62"/>
      <c r="D147" s="202" t="s">
        <v>150</v>
      </c>
      <c r="E147" s="62"/>
      <c r="F147" s="203" t="s">
        <v>245</v>
      </c>
      <c r="G147" s="62"/>
      <c r="H147" s="62"/>
      <c r="I147" s="157"/>
      <c r="J147" s="62"/>
      <c r="K147" s="62"/>
      <c r="L147" s="60"/>
      <c r="M147" s="201"/>
      <c r="N147" s="41"/>
      <c r="O147" s="41"/>
      <c r="P147" s="41"/>
      <c r="Q147" s="41"/>
      <c r="R147" s="41"/>
      <c r="S147" s="41"/>
      <c r="T147" s="77"/>
      <c r="AT147" s="23" t="s">
        <v>150</v>
      </c>
      <c r="AU147" s="23" t="s">
        <v>89</v>
      </c>
    </row>
    <row r="148" spans="2:65" s="11" customFormat="1">
      <c r="B148" s="204"/>
      <c r="C148" s="205"/>
      <c r="D148" s="199" t="s">
        <v>161</v>
      </c>
      <c r="E148" s="206" t="s">
        <v>22</v>
      </c>
      <c r="F148" s="207" t="s">
        <v>246</v>
      </c>
      <c r="G148" s="205"/>
      <c r="H148" s="208">
        <v>587.88</v>
      </c>
      <c r="I148" s="209"/>
      <c r="J148" s="205"/>
      <c r="K148" s="205"/>
      <c r="L148" s="210"/>
      <c r="M148" s="211"/>
      <c r="N148" s="212"/>
      <c r="O148" s="212"/>
      <c r="P148" s="212"/>
      <c r="Q148" s="212"/>
      <c r="R148" s="212"/>
      <c r="S148" s="212"/>
      <c r="T148" s="213"/>
      <c r="AT148" s="214" t="s">
        <v>161</v>
      </c>
      <c r="AU148" s="214" t="s">
        <v>89</v>
      </c>
      <c r="AV148" s="11" t="s">
        <v>89</v>
      </c>
      <c r="AW148" s="11" t="s">
        <v>42</v>
      </c>
      <c r="AX148" s="11" t="s">
        <v>24</v>
      </c>
      <c r="AY148" s="214" t="s">
        <v>140</v>
      </c>
    </row>
    <row r="149" spans="2:65" s="1" customFormat="1" ht="31.5" customHeight="1">
      <c r="B149" s="40"/>
      <c r="C149" s="187" t="s">
        <v>247</v>
      </c>
      <c r="D149" s="187" t="s">
        <v>143</v>
      </c>
      <c r="E149" s="188" t="s">
        <v>248</v>
      </c>
      <c r="F149" s="189" t="s">
        <v>249</v>
      </c>
      <c r="G149" s="190" t="s">
        <v>205</v>
      </c>
      <c r="H149" s="191">
        <v>17.388000000000002</v>
      </c>
      <c r="I149" s="192"/>
      <c r="J149" s="193">
        <f>ROUND(I149*H149,2)</f>
        <v>0</v>
      </c>
      <c r="K149" s="189" t="s">
        <v>147</v>
      </c>
      <c r="L149" s="60"/>
      <c r="M149" s="194" t="s">
        <v>22</v>
      </c>
      <c r="N149" s="195" t="s">
        <v>50</v>
      </c>
      <c r="O149" s="41"/>
      <c r="P149" s="196">
        <f>O149*H149</f>
        <v>0</v>
      </c>
      <c r="Q149" s="196">
        <v>0</v>
      </c>
      <c r="R149" s="196">
        <f>Q149*H149</f>
        <v>0</v>
      </c>
      <c r="S149" s="196">
        <v>1.6</v>
      </c>
      <c r="T149" s="197">
        <f>S149*H149</f>
        <v>27.820800000000006</v>
      </c>
      <c r="AR149" s="23" t="s">
        <v>148</v>
      </c>
      <c r="AT149" s="23" t="s">
        <v>143</v>
      </c>
      <c r="AU149" s="23" t="s">
        <v>89</v>
      </c>
      <c r="AY149" s="23" t="s">
        <v>140</v>
      </c>
      <c r="BE149" s="198">
        <f>IF(N149="základní",J149,0)</f>
        <v>0</v>
      </c>
      <c r="BF149" s="198">
        <f>IF(N149="snížená",J149,0)</f>
        <v>0</v>
      </c>
      <c r="BG149" s="198">
        <f>IF(N149="zákl. přenesená",J149,0)</f>
        <v>0</v>
      </c>
      <c r="BH149" s="198">
        <f>IF(N149="sníž. přenesená",J149,0)</f>
        <v>0</v>
      </c>
      <c r="BI149" s="198">
        <f>IF(N149="nulová",J149,0)</f>
        <v>0</v>
      </c>
      <c r="BJ149" s="23" t="s">
        <v>89</v>
      </c>
      <c r="BK149" s="198">
        <f>ROUND(I149*H149,2)</f>
        <v>0</v>
      </c>
      <c r="BL149" s="23" t="s">
        <v>148</v>
      </c>
      <c r="BM149" s="23" t="s">
        <v>250</v>
      </c>
    </row>
    <row r="150" spans="2:65" s="11" customFormat="1">
      <c r="B150" s="204"/>
      <c r="C150" s="205"/>
      <c r="D150" s="199" t="s">
        <v>161</v>
      </c>
      <c r="E150" s="206" t="s">
        <v>22</v>
      </c>
      <c r="F150" s="207" t="s">
        <v>251</v>
      </c>
      <c r="G150" s="205"/>
      <c r="H150" s="208">
        <v>17.388000000000002</v>
      </c>
      <c r="I150" s="209"/>
      <c r="J150" s="205"/>
      <c r="K150" s="205"/>
      <c r="L150" s="210"/>
      <c r="M150" s="211"/>
      <c r="N150" s="212"/>
      <c r="O150" s="212"/>
      <c r="P150" s="212"/>
      <c r="Q150" s="212"/>
      <c r="R150" s="212"/>
      <c r="S150" s="212"/>
      <c r="T150" s="213"/>
      <c r="AT150" s="214" t="s">
        <v>161</v>
      </c>
      <c r="AU150" s="214" t="s">
        <v>89</v>
      </c>
      <c r="AV150" s="11" t="s">
        <v>89</v>
      </c>
      <c r="AW150" s="11" t="s">
        <v>42</v>
      </c>
      <c r="AX150" s="11" t="s">
        <v>24</v>
      </c>
      <c r="AY150" s="214" t="s">
        <v>140</v>
      </c>
    </row>
    <row r="151" spans="2:65" s="1" customFormat="1" ht="44.25" customHeight="1">
      <c r="B151" s="40"/>
      <c r="C151" s="187" t="s">
        <v>252</v>
      </c>
      <c r="D151" s="187" t="s">
        <v>143</v>
      </c>
      <c r="E151" s="188" t="s">
        <v>253</v>
      </c>
      <c r="F151" s="189" t="s">
        <v>254</v>
      </c>
      <c r="G151" s="190" t="s">
        <v>158</v>
      </c>
      <c r="H151" s="191">
        <v>473.82</v>
      </c>
      <c r="I151" s="192"/>
      <c r="J151" s="193">
        <f>ROUND(I151*H151,2)</f>
        <v>0</v>
      </c>
      <c r="K151" s="189" t="s">
        <v>147</v>
      </c>
      <c r="L151" s="60"/>
      <c r="M151" s="194" t="s">
        <v>22</v>
      </c>
      <c r="N151" s="195" t="s">
        <v>50</v>
      </c>
      <c r="O151" s="41"/>
      <c r="P151" s="196">
        <f>O151*H151</f>
        <v>0</v>
      </c>
      <c r="Q151" s="196">
        <v>0</v>
      </c>
      <c r="R151" s="196">
        <f>Q151*H151</f>
        <v>0</v>
      </c>
      <c r="S151" s="196">
        <v>1.4999999999999999E-2</v>
      </c>
      <c r="T151" s="197">
        <f>S151*H151</f>
        <v>7.1072999999999995</v>
      </c>
      <c r="AR151" s="23" t="s">
        <v>148</v>
      </c>
      <c r="AT151" s="23" t="s">
        <v>143</v>
      </c>
      <c r="AU151" s="23" t="s">
        <v>89</v>
      </c>
      <c r="AY151" s="23" t="s">
        <v>140</v>
      </c>
      <c r="BE151" s="198">
        <f>IF(N151="základní",J151,0)</f>
        <v>0</v>
      </c>
      <c r="BF151" s="198">
        <f>IF(N151="snížená",J151,0)</f>
        <v>0</v>
      </c>
      <c r="BG151" s="198">
        <f>IF(N151="zákl. přenesená",J151,0)</f>
        <v>0</v>
      </c>
      <c r="BH151" s="198">
        <f>IF(N151="sníž. přenesená",J151,0)</f>
        <v>0</v>
      </c>
      <c r="BI151" s="198">
        <f>IF(N151="nulová",J151,0)</f>
        <v>0</v>
      </c>
      <c r="BJ151" s="23" t="s">
        <v>89</v>
      </c>
      <c r="BK151" s="198">
        <f>ROUND(I151*H151,2)</f>
        <v>0</v>
      </c>
      <c r="BL151" s="23" t="s">
        <v>148</v>
      </c>
      <c r="BM151" s="23" t="s">
        <v>255</v>
      </c>
    </row>
    <row r="152" spans="2:65" s="1" customFormat="1" ht="27">
      <c r="B152" s="40"/>
      <c r="C152" s="62"/>
      <c r="D152" s="202" t="s">
        <v>150</v>
      </c>
      <c r="E152" s="62"/>
      <c r="F152" s="203" t="s">
        <v>256</v>
      </c>
      <c r="G152" s="62"/>
      <c r="H152" s="62"/>
      <c r="I152" s="157"/>
      <c r="J152" s="62"/>
      <c r="K152" s="62"/>
      <c r="L152" s="60"/>
      <c r="M152" s="201"/>
      <c r="N152" s="41"/>
      <c r="O152" s="41"/>
      <c r="P152" s="41"/>
      <c r="Q152" s="41"/>
      <c r="R152" s="41"/>
      <c r="S152" s="41"/>
      <c r="T152" s="77"/>
      <c r="AT152" s="23" t="s">
        <v>150</v>
      </c>
      <c r="AU152" s="23" t="s">
        <v>89</v>
      </c>
    </row>
    <row r="153" spans="2:65" s="11" customFormat="1">
      <c r="B153" s="204"/>
      <c r="C153" s="205"/>
      <c r="D153" s="199" t="s">
        <v>161</v>
      </c>
      <c r="E153" s="206" t="s">
        <v>22</v>
      </c>
      <c r="F153" s="207" t="s">
        <v>257</v>
      </c>
      <c r="G153" s="205"/>
      <c r="H153" s="208">
        <v>473.82</v>
      </c>
      <c r="I153" s="209"/>
      <c r="J153" s="205"/>
      <c r="K153" s="205"/>
      <c r="L153" s="210"/>
      <c r="M153" s="211"/>
      <c r="N153" s="212"/>
      <c r="O153" s="212"/>
      <c r="P153" s="212"/>
      <c r="Q153" s="212"/>
      <c r="R153" s="212"/>
      <c r="S153" s="212"/>
      <c r="T153" s="213"/>
      <c r="AT153" s="214" t="s">
        <v>161</v>
      </c>
      <c r="AU153" s="214" t="s">
        <v>89</v>
      </c>
      <c r="AV153" s="11" t="s">
        <v>89</v>
      </c>
      <c r="AW153" s="11" t="s">
        <v>42</v>
      </c>
      <c r="AX153" s="11" t="s">
        <v>24</v>
      </c>
      <c r="AY153" s="214" t="s">
        <v>140</v>
      </c>
    </row>
    <row r="154" spans="2:65" s="1" customFormat="1" ht="31.5" customHeight="1">
      <c r="B154" s="40"/>
      <c r="C154" s="187" t="s">
        <v>9</v>
      </c>
      <c r="D154" s="187" t="s">
        <v>143</v>
      </c>
      <c r="E154" s="188" t="s">
        <v>258</v>
      </c>
      <c r="F154" s="189" t="s">
        <v>259</v>
      </c>
      <c r="G154" s="190" t="s">
        <v>158</v>
      </c>
      <c r="H154" s="191">
        <v>38.4</v>
      </c>
      <c r="I154" s="192"/>
      <c r="J154" s="193">
        <f>ROUND(I154*H154,2)</f>
        <v>0</v>
      </c>
      <c r="K154" s="189" t="s">
        <v>147</v>
      </c>
      <c r="L154" s="60"/>
      <c r="M154" s="194" t="s">
        <v>22</v>
      </c>
      <c r="N154" s="195" t="s">
        <v>50</v>
      </c>
      <c r="O154" s="41"/>
      <c r="P154" s="196">
        <f>O154*H154</f>
        <v>0</v>
      </c>
      <c r="Q154" s="196">
        <v>0</v>
      </c>
      <c r="R154" s="196">
        <f>Q154*H154</f>
        <v>0</v>
      </c>
      <c r="S154" s="196">
        <v>7.5999999999999998E-2</v>
      </c>
      <c r="T154" s="197">
        <f>S154*H154</f>
        <v>2.9183999999999997</v>
      </c>
      <c r="AR154" s="23" t="s">
        <v>148</v>
      </c>
      <c r="AT154" s="23" t="s">
        <v>143</v>
      </c>
      <c r="AU154" s="23" t="s">
        <v>89</v>
      </c>
      <c r="AY154" s="23" t="s">
        <v>140</v>
      </c>
      <c r="BE154" s="198">
        <f>IF(N154="základní",J154,0)</f>
        <v>0</v>
      </c>
      <c r="BF154" s="198">
        <f>IF(N154="snížená",J154,0)</f>
        <v>0</v>
      </c>
      <c r="BG154" s="198">
        <f>IF(N154="zákl. přenesená",J154,0)</f>
        <v>0</v>
      </c>
      <c r="BH154" s="198">
        <f>IF(N154="sníž. přenesená",J154,0)</f>
        <v>0</v>
      </c>
      <c r="BI154" s="198">
        <f>IF(N154="nulová",J154,0)</f>
        <v>0</v>
      </c>
      <c r="BJ154" s="23" t="s">
        <v>89</v>
      </c>
      <c r="BK154" s="198">
        <f>ROUND(I154*H154,2)</f>
        <v>0</v>
      </c>
      <c r="BL154" s="23" t="s">
        <v>148</v>
      </c>
      <c r="BM154" s="23" t="s">
        <v>260</v>
      </c>
    </row>
    <row r="155" spans="2:65" s="1" customFormat="1" ht="40.5">
      <c r="B155" s="40"/>
      <c r="C155" s="62"/>
      <c r="D155" s="202" t="s">
        <v>150</v>
      </c>
      <c r="E155" s="62"/>
      <c r="F155" s="203" t="s">
        <v>261</v>
      </c>
      <c r="G155" s="62"/>
      <c r="H155" s="62"/>
      <c r="I155" s="157"/>
      <c r="J155" s="62"/>
      <c r="K155" s="62"/>
      <c r="L155" s="60"/>
      <c r="M155" s="201"/>
      <c r="N155" s="41"/>
      <c r="O155" s="41"/>
      <c r="P155" s="41"/>
      <c r="Q155" s="41"/>
      <c r="R155" s="41"/>
      <c r="S155" s="41"/>
      <c r="T155" s="77"/>
      <c r="AT155" s="23" t="s">
        <v>150</v>
      </c>
      <c r="AU155" s="23" t="s">
        <v>89</v>
      </c>
    </row>
    <row r="156" spans="2:65" s="13" customFormat="1">
      <c r="B156" s="239"/>
      <c r="C156" s="240"/>
      <c r="D156" s="202" t="s">
        <v>161</v>
      </c>
      <c r="E156" s="241" t="s">
        <v>22</v>
      </c>
      <c r="F156" s="242" t="s">
        <v>262</v>
      </c>
      <c r="G156" s="240"/>
      <c r="H156" s="243" t="s">
        <v>22</v>
      </c>
      <c r="I156" s="244"/>
      <c r="J156" s="240"/>
      <c r="K156" s="240"/>
      <c r="L156" s="245"/>
      <c r="M156" s="246"/>
      <c r="N156" s="247"/>
      <c r="O156" s="247"/>
      <c r="P156" s="247"/>
      <c r="Q156" s="247"/>
      <c r="R156" s="247"/>
      <c r="S156" s="247"/>
      <c r="T156" s="248"/>
      <c r="AT156" s="249" t="s">
        <v>161</v>
      </c>
      <c r="AU156" s="249" t="s">
        <v>89</v>
      </c>
      <c r="AV156" s="13" t="s">
        <v>24</v>
      </c>
      <c r="AW156" s="13" t="s">
        <v>42</v>
      </c>
      <c r="AX156" s="13" t="s">
        <v>78</v>
      </c>
      <c r="AY156" s="249" t="s">
        <v>140</v>
      </c>
    </row>
    <row r="157" spans="2:65" s="11" customFormat="1">
      <c r="B157" s="204"/>
      <c r="C157" s="205"/>
      <c r="D157" s="199" t="s">
        <v>161</v>
      </c>
      <c r="E157" s="206" t="s">
        <v>22</v>
      </c>
      <c r="F157" s="207" t="s">
        <v>263</v>
      </c>
      <c r="G157" s="205"/>
      <c r="H157" s="208">
        <v>38.4</v>
      </c>
      <c r="I157" s="209"/>
      <c r="J157" s="205"/>
      <c r="K157" s="205"/>
      <c r="L157" s="210"/>
      <c r="M157" s="211"/>
      <c r="N157" s="212"/>
      <c r="O157" s="212"/>
      <c r="P157" s="212"/>
      <c r="Q157" s="212"/>
      <c r="R157" s="212"/>
      <c r="S157" s="212"/>
      <c r="T157" s="213"/>
      <c r="AT157" s="214" t="s">
        <v>161</v>
      </c>
      <c r="AU157" s="214" t="s">
        <v>89</v>
      </c>
      <c r="AV157" s="11" t="s">
        <v>89</v>
      </c>
      <c r="AW157" s="11" t="s">
        <v>42</v>
      </c>
      <c r="AX157" s="11" t="s">
        <v>24</v>
      </c>
      <c r="AY157" s="214" t="s">
        <v>140</v>
      </c>
    </row>
    <row r="158" spans="2:65" s="1" customFormat="1" ht="31.5" customHeight="1">
      <c r="B158" s="40"/>
      <c r="C158" s="187" t="s">
        <v>264</v>
      </c>
      <c r="D158" s="187" t="s">
        <v>143</v>
      </c>
      <c r="E158" s="188" t="s">
        <v>265</v>
      </c>
      <c r="F158" s="189" t="s">
        <v>266</v>
      </c>
      <c r="G158" s="190" t="s">
        <v>175</v>
      </c>
      <c r="H158" s="191">
        <v>21.6</v>
      </c>
      <c r="I158" s="192"/>
      <c r="J158" s="193">
        <f>ROUND(I158*H158,2)</f>
        <v>0</v>
      </c>
      <c r="K158" s="189" t="s">
        <v>147</v>
      </c>
      <c r="L158" s="60"/>
      <c r="M158" s="194" t="s">
        <v>22</v>
      </c>
      <c r="N158" s="195" t="s">
        <v>50</v>
      </c>
      <c r="O158" s="41"/>
      <c r="P158" s="196">
        <f>O158*H158</f>
        <v>0</v>
      </c>
      <c r="Q158" s="196">
        <v>7.3999999999999999E-4</v>
      </c>
      <c r="R158" s="196">
        <f>Q158*H158</f>
        <v>1.5984000000000002E-2</v>
      </c>
      <c r="S158" s="196">
        <v>8.0000000000000002E-3</v>
      </c>
      <c r="T158" s="197">
        <f>S158*H158</f>
        <v>0.17280000000000001</v>
      </c>
      <c r="AR158" s="23" t="s">
        <v>148</v>
      </c>
      <c r="AT158" s="23" t="s">
        <v>143</v>
      </c>
      <c r="AU158" s="23" t="s">
        <v>89</v>
      </c>
      <c r="AY158" s="23" t="s">
        <v>140</v>
      </c>
      <c r="BE158" s="198">
        <f>IF(N158="základní",J158,0)</f>
        <v>0</v>
      </c>
      <c r="BF158" s="198">
        <f>IF(N158="snížená",J158,0)</f>
        <v>0</v>
      </c>
      <c r="BG158" s="198">
        <f>IF(N158="zákl. přenesená",J158,0)</f>
        <v>0</v>
      </c>
      <c r="BH158" s="198">
        <f>IF(N158="sníž. přenesená",J158,0)</f>
        <v>0</v>
      </c>
      <c r="BI158" s="198">
        <f>IF(N158="nulová",J158,0)</f>
        <v>0</v>
      </c>
      <c r="BJ158" s="23" t="s">
        <v>89</v>
      </c>
      <c r="BK158" s="198">
        <f>ROUND(I158*H158,2)</f>
        <v>0</v>
      </c>
      <c r="BL158" s="23" t="s">
        <v>148</v>
      </c>
      <c r="BM158" s="23" t="s">
        <v>267</v>
      </c>
    </row>
    <row r="159" spans="2:65" s="1" customFormat="1" ht="54">
      <c r="B159" s="40"/>
      <c r="C159" s="62"/>
      <c r="D159" s="202" t="s">
        <v>150</v>
      </c>
      <c r="E159" s="62"/>
      <c r="F159" s="203" t="s">
        <v>268</v>
      </c>
      <c r="G159" s="62"/>
      <c r="H159" s="62"/>
      <c r="I159" s="157"/>
      <c r="J159" s="62"/>
      <c r="K159" s="62"/>
      <c r="L159" s="60"/>
      <c r="M159" s="201"/>
      <c r="N159" s="41"/>
      <c r="O159" s="41"/>
      <c r="P159" s="41"/>
      <c r="Q159" s="41"/>
      <c r="R159" s="41"/>
      <c r="S159" s="41"/>
      <c r="T159" s="77"/>
      <c r="AT159" s="23" t="s">
        <v>150</v>
      </c>
      <c r="AU159" s="23" t="s">
        <v>89</v>
      </c>
    </row>
    <row r="160" spans="2:65" s="11" customFormat="1">
      <c r="B160" s="204"/>
      <c r="C160" s="205"/>
      <c r="D160" s="199" t="s">
        <v>161</v>
      </c>
      <c r="E160" s="206" t="s">
        <v>22</v>
      </c>
      <c r="F160" s="207" t="s">
        <v>269</v>
      </c>
      <c r="G160" s="205"/>
      <c r="H160" s="208">
        <v>21.6</v>
      </c>
      <c r="I160" s="209"/>
      <c r="J160" s="205"/>
      <c r="K160" s="205"/>
      <c r="L160" s="210"/>
      <c r="M160" s="211"/>
      <c r="N160" s="212"/>
      <c r="O160" s="212"/>
      <c r="P160" s="212"/>
      <c r="Q160" s="212"/>
      <c r="R160" s="212"/>
      <c r="S160" s="212"/>
      <c r="T160" s="213"/>
      <c r="AT160" s="214" t="s">
        <v>161</v>
      </c>
      <c r="AU160" s="214" t="s">
        <v>89</v>
      </c>
      <c r="AV160" s="11" t="s">
        <v>89</v>
      </c>
      <c r="AW160" s="11" t="s">
        <v>42</v>
      </c>
      <c r="AX160" s="11" t="s">
        <v>24</v>
      </c>
      <c r="AY160" s="214" t="s">
        <v>140</v>
      </c>
    </row>
    <row r="161" spans="2:65" s="1" customFormat="1" ht="31.5" customHeight="1">
      <c r="B161" s="40"/>
      <c r="C161" s="187" t="s">
        <v>270</v>
      </c>
      <c r="D161" s="187" t="s">
        <v>143</v>
      </c>
      <c r="E161" s="188" t="s">
        <v>271</v>
      </c>
      <c r="F161" s="189" t="s">
        <v>272</v>
      </c>
      <c r="G161" s="190" t="s">
        <v>175</v>
      </c>
      <c r="H161" s="191">
        <v>14.4</v>
      </c>
      <c r="I161" s="192"/>
      <c r="J161" s="193">
        <f>ROUND(I161*H161,2)</f>
        <v>0</v>
      </c>
      <c r="K161" s="189" t="s">
        <v>147</v>
      </c>
      <c r="L161" s="60"/>
      <c r="M161" s="194" t="s">
        <v>22</v>
      </c>
      <c r="N161" s="195" t="s">
        <v>50</v>
      </c>
      <c r="O161" s="41"/>
      <c r="P161" s="196">
        <f>O161*H161</f>
        <v>0</v>
      </c>
      <c r="Q161" s="196">
        <v>8.4000000000000003E-4</v>
      </c>
      <c r="R161" s="196">
        <f>Q161*H161</f>
        <v>1.2096000000000001E-2</v>
      </c>
      <c r="S161" s="196">
        <v>0.02</v>
      </c>
      <c r="T161" s="197">
        <f>S161*H161</f>
        <v>0.28800000000000003</v>
      </c>
      <c r="AR161" s="23" t="s">
        <v>148</v>
      </c>
      <c r="AT161" s="23" t="s">
        <v>143</v>
      </c>
      <c r="AU161" s="23" t="s">
        <v>89</v>
      </c>
      <c r="AY161" s="23" t="s">
        <v>140</v>
      </c>
      <c r="BE161" s="198">
        <f>IF(N161="základní",J161,0)</f>
        <v>0</v>
      </c>
      <c r="BF161" s="198">
        <f>IF(N161="snížená",J161,0)</f>
        <v>0</v>
      </c>
      <c r="BG161" s="198">
        <f>IF(N161="zákl. přenesená",J161,0)</f>
        <v>0</v>
      </c>
      <c r="BH161" s="198">
        <f>IF(N161="sníž. přenesená",J161,0)</f>
        <v>0</v>
      </c>
      <c r="BI161" s="198">
        <f>IF(N161="nulová",J161,0)</f>
        <v>0</v>
      </c>
      <c r="BJ161" s="23" t="s">
        <v>89</v>
      </c>
      <c r="BK161" s="198">
        <f>ROUND(I161*H161,2)</f>
        <v>0</v>
      </c>
      <c r="BL161" s="23" t="s">
        <v>148</v>
      </c>
      <c r="BM161" s="23" t="s">
        <v>273</v>
      </c>
    </row>
    <row r="162" spans="2:65" s="1" customFormat="1" ht="54">
      <c r="B162" s="40"/>
      <c r="C162" s="62"/>
      <c r="D162" s="202" t="s">
        <v>150</v>
      </c>
      <c r="E162" s="62"/>
      <c r="F162" s="203" t="s">
        <v>268</v>
      </c>
      <c r="G162" s="62"/>
      <c r="H162" s="62"/>
      <c r="I162" s="157"/>
      <c r="J162" s="62"/>
      <c r="K162" s="62"/>
      <c r="L162" s="60"/>
      <c r="M162" s="201"/>
      <c r="N162" s="41"/>
      <c r="O162" s="41"/>
      <c r="P162" s="41"/>
      <c r="Q162" s="41"/>
      <c r="R162" s="41"/>
      <c r="S162" s="41"/>
      <c r="T162" s="77"/>
      <c r="AT162" s="23" t="s">
        <v>150</v>
      </c>
      <c r="AU162" s="23" t="s">
        <v>89</v>
      </c>
    </row>
    <row r="163" spans="2:65" s="11" customFormat="1">
      <c r="B163" s="204"/>
      <c r="C163" s="205"/>
      <c r="D163" s="199" t="s">
        <v>161</v>
      </c>
      <c r="E163" s="206" t="s">
        <v>22</v>
      </c>
      <c r="F163" s="207" t="s">
        <v>274</v>
      </c>
      <c r="G163" s="205"/>
      <c r="H163" s="208">
        <v>14.4</v>
      </c>
      <c r="I163" s="209"/>
      <c r="J163" s="205"/>
      <c r="K163" s="205"/>
      <c r="L163" s="210"/>
      <c r="M163" s="211"/>
      <c r="N163" s="212"/>
      <c r="O163" s="212"/>
      <c r="P163" s="212"/>
      <c r="Q163" s="212"/>
      <c r="R163" s="212"/>
      <c r="S163" s="212"/>
      <c r="T163" s="213"/>
      <c r="AT163" s="214" t="s">
        <v>161</v>
      </c>
      <c r="AU163" s="214" t="s">
        <v>89</v>
      </c>
      <c r="AV163" s="11" t="s">
        <v>89</v>
      </c>
      <c r="AW163" s="11" t="s">
        <v>42</v>
      </c>
      <c r="AX163" s="11" t="s">
        <v>24</v>
      </c>
      <c r="AY163" s="214" t="s">
        <v>140</v>
      </c>
    </row>
    <row r="164" spans="2:65" s="1" customFormat="1" ht="31.5" customHeight="1">
      <c r="B164" s="40"/>
      <c r="C164" s="187" t="s">
        <v>275</v>
      </c>
      <c r="D164" s="187" t="s">
        <v>143</v>
      </c>
      <c r="E164" s="188" t="s">
        <v>276</v>
      </c>
      <c r="F164" s="189" t="s">
        <v>277</v>
      </c>
      <c r="G164" s="190" t="s">
        <v>175</v>
      </c>
      <c r="H164" s="191">
        <v>7.2</v>
      </c>
      <c r="I164" s="192"/>
      <c r="J164" s="193">
        <f>ROUND(I164*H164,2)</f>
        <v>0</v>
      </c>
      <c r="K164" s="189" t="s">
        <v>147</v>
      </c>
      <c r="L164" s="60"/>
      <c r="M164" s="194" t="s">
        <v>22</v>
      </c>
      <c r="N164" s="195" t="s">
        <v>50</v>
      </c>
      <c r="O164" s="41"/>
      <c r="P164" s="196">
        <f>O164*H164</f>
        <v>0</v>
      </c>
      <c r="Q164" s="196">
        <v>1.08E-3</v>
      </c>
      <c r="R164" s="196">
        <f>Q164*H164</f>
        <v>7.7759999999999999E-3</v>
      </c>
      <c r="S164" s="196">
        <v>5.2999999999999999E-2</v>
      </c>
      <c r="T164" s="197">
        <f>S164*H164</f>
        <v>0.38159999999999999</v>
      </c>
      <c r="AR164" s="23" t="s">
        <v>148</v>
      </c>
      <c r="AT164" s="23" t="s">
        <v>143</v>
      </c>
      <c r="AU164" s="23" t="s">
        <v>89</v>
      </c>
      <c r="AY164" s="23" t="s">
        <v>140</v>
      </c>
      <c r="BE164" s="198">
        <f>IF(N164="základní",J164,0)</f>
        <v>0</v>
      </c>
      <c r="BF164" s="198">
        <f>IF(N164="snížená",J164,0)</f>
        <v>0</v>
      </c>
      <c r="BG164" s="198">
        <f>IF(N164="zákl. přenesená",J164,0)</f>
        <v>0</v>
      </c>
      <c r="BH164" s="198">
        <f>IF(N164="sníž. přenesená",J164,0)</f>
        <v>0</v>
      </c>
      <c r="BI164" s="198">
        <f>IF(N164="nulová",J164,0)</f>
        <v>0</v>
      </c>
      <c r="BJ164" s="23" t="s">
        <v>89</v>
      </c>
      <c r="BK164" s="198">
        <f>ROUND(I164*H164,2)</f>
        <v>0</v>
      </c>
      <c r="BL164" s="23" t="s">
        <v>148</v>
      </c>
      <c r="BM164" s="23" t="s">
        <v>278</v>
      </c>
    </row>
    <row r="165" spans="2:65" s="1" customFormat="1" ht="54">
      <c r="B165" s="40"/>
      <c r="C165" s="62"/>
      <c r="D165" s="202" t="s">
        <v>150</v>
      </c>
      <c r="E165" s="62"/>
      <c r="F165" s="203" t="s">
        <v>268</v>
      </c>
      <c r="G165" s="62"/>
      <c r="H165" s="62"/>
      <c r="I165" s="157"/>
      <c r="J165" s="62"/>
      <c r="K165" s="62"/>
      <c r="L165" s="60"/>
      <c r="M165" s="201"/>
      <c r="N165" s="41"/>
      <c r="O165" s="41"/>
      <c r="P165" s="41"/>
      <c r="Q165" s="41"/>
      <c r="R165" s="41"/>
      <c r="S165" s="41"/>
      <c r="T165" s="77"/>
      <c r="AT165" s="23" t="s">
        <v>150</v>
      </c>
      <c r="AU165" s="23" t="s">
        <v>89</v>
      </c>
    </row>
    <row r="166" spans="2:65" s="11" customFormat="1">
      <c r="B166" s="204"/>
      <c r="C166" s="205"/>
      <c r="D166" s="199" t="s">
        <v>161</v>
      </c>
      <c r="E166" s="206" t="s">
        <v>22</v>
      </c>
      <c r="F166" s="207" t="s">
        <v>279</v>
      </c>
      <c r="G166" s="205"/>
      <c r="H166" s="208">
        <v>7.2</v>
      </c>
      <c r="I166" s="209"/>
      <c r="J166" s="205"/>
      <c r="K166" s="205"/>
      <c r="L166" s="210"/>
      <c r="M166" s="211"/>
      <c r="N166" s="212"/>
      <c r="O166" s="212"/>
      <c r="P166" s="212"/>
      <c r="Q166" s="212"/>
      <c r="R166" s="212"/>
      <c r="S166" s="212"/>
      <c r="T166" s="213"/>
      <c r="AT166" s="214" t="s">
        <v>161</v>
      </c>
      <c r="AU166" s="214" t="s">
        <v>89</v>
      </c>
      <c r="AV166" s="11" t="s">
        <v>89</v>
      </c>
      <c r="AW166" s="11" t="s">
        <v>42</v>
      </c>
      <c r="AX166" s="11" t="s">
        <v>24</v>
      </c>
      <c r="AY166" s="214" t="s">
        <v>140</v>
      </c>
    </row>
    <row r="167" spans="2:65" s="1" customFormat="1" ht="22.5" customHeight="1">
      <c r="B167" s="40"/>
      <c r="C167" s="187" t="s">
        <v>280</v>
      </c>
      <c r="D167" s="187" t="s">
        <v>143</v>
      </c>
      <c r="E167" s="188" t="s">
        <v>281</v>
      </c>
      <c r="F167" s="189" t="s">
        <v>282</v>
      </c>
      <c r="G167" s="190" t="s">
        <v>283</v>
      </c>
      <c r="H167" s="191">
        <v>24</v>
      </c>
      <c r="I167" s="192"/>
      <c r="J167" s="193">
        <f>ROUND(I167*H167,2)</f>
        <v>0</v>
      </c>
      <c r="K167" s="189" t="s">
        <v>22</v>
      </c>
      <c r="L167" s="60"/>
      <c r="M167" s="194" t="s">
        <v>22</v>
      </c>
      <c r="N167" s="195" t="s">
        <v>50</v>
      </c>
      <c r="O167" s="41"/>
      <c r="P167" s="196">
        <f>O167*H167</f>
        <v>0</v>
      </c>
      <c r="Q167" s="196">
        <v>5.9999999999999995E-4</v>
      </c>
      <c r="R167" s="196">
        <f>Q167*H167</f>
        <v>1.44E-2</v>
      </c>
      <c r="S167" s="196">
        <v>0.1</v>
      </c>
      <c r="T167" s="197">
        <f>S167*H167</f>
        <v>2.4000000000000004</v>
      </c>
      <c r="AR167" s="23" t="s">
        <v>148</v>
      </c>
      <c r="AT167" s="23" t="s">
        <v>143</v>
      </c>
      <c r="AU167" s="23" t="s">
        <v>89</v>
      </c>
      <c r="AY167" s="23" t="s">
        <v>140</v>
      </c>
      <c r="BE167" s="198">
        <f>IF(N167="základní",J167,0)</f>
        <v>0</v>
      </c>
      <c r="BF167" s="198">
        <f>IF(N167="snížená",J167,0)</f>
        <v>0</v>
      </c>
      <c r="BG167" s="198">
        <f>IF(N167="zákl. přenesená",J167,0)</f>
        <v>0</v>
      </c>
      <c r="BH167" s="198">
        <f>IF(N167="sníž. přenesená",J167,0)</f>
        <v>0</v>
      </c>
      <c r="BI167" s="198">
        <f>IF(N167="nulová",J167,0)</f>
        <v>0</v>
      </c>
      <c r="BJ167" s="23" t="s">
        <v>89</v>
      </c>
      <c r="BK167" s="198">
        <f>ROUND(I167*H167,2)</f>
        <v>0</v>
      </c>
      <c r="BL167" s="23" t="s">
        <v>148</v>
      </c>
      <c r="BM167" s="23" t="s">
        <v>284</v>
      </c>
    </row>
    <row r="168" spans="2:65" s="10" customFormat="1" ht="29.85" customHeight="1">
      <c r="B168" s="170"/>
      <c r="C168" s="171"/>
      <c r="D168" s="184" t="s">
        <v>77</v>
      </c>
      <c r="E168" s="185" t="s">
        <v>285</v>
      </c>
      <c r="F168" s="185" t="s">
        <v>286</v>
      </c>
      <c r="G168" s="171"/>
      <c r="H168" s="171"/>
      <c r="I168" s="174"/>
      <c r="J168" s="186">
        <f>BK168</f>
        <v>0</v>
      </c>
      <c r="K168" s="171"/>
      <c r="L168" s="176"/>
      <c r="M168" s="177"/>
      <c r="N168" s="178"/>
      <c r="O168" s="178"/>
      <c r="P168" s="179">
        <f>SUM(P169:P180)</f>
        <v>0</v>
      </c>
      <c r="Q168" s="178"/>
      <c r="R168" s="179">
        <f>SUM(R169:R180)</f>
        <v>0</v>
      </c>
      <c r="S168" s="178"/>
      <c r="T168" s="180">
        <f>SUM(T169:T180)</f>
        <v>0</v>
      </c>
      <c r="AR168" s="181" t="s">
        <v>24</v>
      </c>
      <c r="AT168" s="182" t="s">
        <v>77</v>
      </c>
      <c r="AU168" s="182" t="s">
        <v>24</v>
      </c>
      <c r="AY168" s="181" t="s">
        <v>140</v>
      </c>
      <c r="BK168" s="183">
        <f>SUM(BK169:BK180)</f>
        <v>0</v>
      </c>
    </row>
    <row r="169" spans="2:65" s="1" customFormat="1" ht="31.5" customHeight="1">
      <c r="B169" s="40"/>
      <c r="C169" s="187" t="s">
        <v>287</v>
      </c>
      <c r="D169" s="187" t="s">
        <v>143</v>
      </c>
      <c r="E169" s="188" t="s">
        <v>288</v>
      </c>
      <c r="F169" s="189" t="s">
        <v>289</v>
      </c>
      <c r="G169" s="190" t="s">
        <v>217</v>
      </c>
      <c r="H169" s="191">
        <v>42.758000000000003</v>
      </c>
      <c r="I169" s="192"/>
      <c r="J169" s="193">
        <f>ROUND(I169*H169,2)</f>
        <v>0</v>
      </c>
      <c r="K169" s="189" t="s">
        <v>147</v>
      </c>
      <c r="L169" s="60"/>
      <c r="M169" s="194" t="s">
        <v>22</v>
      </c>
      <c r="N169" s="195" t="s">
        <v>50</v>
      </c>
      <c r="O169" s="41"/>
      <c r="P169" s="196">
        <f>O169*H169</f>
        <v>0</v>
      </c>
      <c r="Q169" s="196">
        <v>0</v>
      </c>
      <c r="R169" s="196">
        <f>Q169*H169</f>
        <v>0</v>
      </c>
      <c r="S169" s="196">
        <v>0</v>
      </c>
      <c r="T169" s="197">
        <f>S169*H169</f>
        <v>0</v>
      </c>
      <c r="AR169" s="23" t="s">
        <v>148</v>
      </c>
      <c r="AT169" s="23" t="s">
        <v>143</v>
      </c>
      <c r="AU169" s="23" t="s">
        <v>89</v>
      </c>
      <c r="AY169" s="23" t="s">
        <v>140</v>
      </c>
      <c r="BE169" s="198">
        <f>IF(N169="základní",J169,0)</f>
        <v>0</v>
      </c>
      <c r="BF169" s="198">
        <f>IF(N169="snížená",J169,0)</f>
        <v>0</v>
      </c>
      <c r="BG169" s="198">
        <f>IF(N169="zákl. přenesená",J169,0)</f>
        <v>0</v>
      </c>
      <c r="BH169" s="198">
        <f>IF(N169="sníž. přenesená",J169,0)</f>
        <v>0</v>
      </c>
      <c r="BI169" s="198">
        <f>IF(N169="nulová",J169,0)</f>
        <v>0</v>
      </c>
      <c r="BJ169" s="23" t="s">
        <v>89</v>
      </c>
      <c r="BK169" s="198">
        <f>ROUND(I169*H169,2)</f>
        <v>0</v>
      </c>
      <c r="BL169" s="23" t="s">
        <v>148</v>
      </c>
      <c r="BM169" s="23" t="s">
        <v>290</v>
      </c>
    </row>
    <row r="170" spans="2:65" s="1" customFormat="1" ht="94.5">
      <c r="B170" s="40"/>
      <c r="C170" s="62"/>
      <c r="D170" s="199" t="s">
        <v>150</v>
      </c>
      <c r="E170" s="62"/>
      <c r="F170" s="200" t="s">
        <v>291</v>
      </c>
      <c r="G170" s="62"/>
      <c r="H170" s="62"/>
      <c r="I170" s="157"/>
      <c r="J170" s="62"/>
      <c r="K170" s="62"/>
      <c r="L170" s="60"/>
      <c r="M170" s="201"/>
      <c r="N170" s="41"/>
      <c r="O170" s="41"/>
      <c r="P170" s="41"/>
      <c r="Q170" s="41"/>
      <c r="R170" s="41"/>
      <c r="S170" s="41"/>
      <c r="T170" s="77"/>
      <c r="AT170" s="23" t="s">
        <v>150</v>
      </c>
      <c r="AU170" s="23" t="s">
        <v>89</v>
      </c>
    </row>
    <row r="171" spans="2:65" s="1" customFormat="1" ht="44.25" customHeight="1">
      <c r="B171" s="40"/>
      <c r="C171" s="187" t="s">
        <v>292</v>
      </c>
      <c r="D171" s="187" t="s">
        <v>143</v>
      </c>
      <c r="E171" s="188" t="s">
        <v>293</v>
      </c>
      <c r="F171" s="189" t="s">
        <v>294</v>
      </c>
      <c r="G171" s="190" t="s">
        <v>217</v>
      </c>
      <c r="H171" s="191">
        <v>2137.9</v>
      </c>
      <c r="I171" s="192"/>
      <c r="J171" s="193">
        <f>ROUND(I171*H171,2)</f>
        <v>0</v>
      </c>
      <c r="K171" s="189" t="s">
        <v>147</v>
      </c>
      <c r="L171" s="60"/>
      <c r="M171" s="194" t="s">
        <v>22</v>
      </c>
      <c r="N171" s="195" t="s">
        <v>50</v>
      </c>
      <c r="O171" s="41"/>
      <c r="P171" s="196">
        <f>O171*H171</f>
        <v>0</v>
      </c>
      <c r="Q171" s="196">
        <v>0</v>
      </c>
      <c r="R171" s="196">
        <f>Q171*H171</f>
        <v>0</v>
      </c>
      <c r="S171" s="196">
        <v>0</v>
      </c>
      <c r="T171" s="197">
        <f>S171*H171</f>
        <v>0</v>
      </c>
      <c r="AR171" s="23" t="s">
        <v>148</v>
      </c>
      <c r="AT171" s="23" t="s">
        <v>143</v>
      </c>
      <c r="AU171" s="23" t="s">
        <v>89</v>
      </c>
      <c r="AY171" s="23" t="s">
        <v>140</v>
      </c>
      <c r="BE171" s="198">
        <f>IF(N171="základní",J171,0)</f>
        <v>0</v>
      </c>
      <c r="BF171" s="198">
        <f>IF(N171="snížená",J171,0)</f>
        <v>0</v>
      </c>
      <c r="BG171" s="198">
        <f>IF(N171="zákl. přenesená",J171,0)</f>
        <v>0</v>
      </c>
      <c r="BH171" s="198">
        <f>IF(N171="sníž. přenesená",J171,0)</f>
        <v>0</v>
      </c>
      <c r="BI171" s="198">
        <f>IF(N171="nulová",J171,0)</f>
        <v>0</v>
      </c>
      <c r="BJ171" s="23" t="s">
        <v>89</v>
      </c>
      <c r="BK171" s="198">
        <f>ROUND(I171*H171,2)</f>
        <v>0</v>
      </c>
      <c r="BL171" s="23" t="s">
        <v>148</v>
      </c>
      <c r="BM171" s="23" t="s">
        <v>295</v>
      </c>
    </row>
    <row r="172" spans="2:65" s="1" customFormat="1" ht="94.5">
      <c r="B172" s="40"/>
      <c r="C172" s="62"/>
      <c r="D172" s="202" t="s">
        <v>150</v>
      </c>
      <c r="E172" s="62"/>
      <c r="F172" s="203" t="s">
        <v>291</v>
      </c>
      <c r="G172" s="62"/>
      <c r="H172" s="62"/>
      <c r="I172" s="157"/>
      <c r="J172" s="62"/>
      <c r="K172" s="62"/>
      <c r="L172" s="60"/>
      <c r="M172" s="201"/>
      <c r="N172" s="41"/>
      <c r="O172" s="41"/>
      <c r="P172" s="41"/>
      <c r="Q172" s="41"/>
      <c r="R172" s="41"/>
      <c r="S172" s="41"/>
      <c r="T172" s="77"/>
      <c r="AT172" s="23" t="s">
        <v>150</v>
      </c>
      <c r="AU172" s="23" t="s">
        <v>89</v>
      </c>
    </row>
    <row r="173" spans="2:65" s="11" customFormat="1">
      <c r="B173" s="204"/>
      <c r="C173" s="205"/>
      <c r="D173" s="199" t="s">
        <v>161</v>
      </c>
      <c r="E173" s="205"/>
      <c r="F173" s="207" t="s">
        <v>296</v>
      </c>
      <c r="G173" s="205"/>
      <c r="H173" s="208">
        <v>2137.9</v>
      </c>
      <c r="I173" s="209"/>
      <c r="J173" s="205"/>
      <c r="K173" s="205"/>
      <c r="L173" s="210"/>
      <c r="M173" s="211"/>
      <c r="N173" s="212"/>
      <c r="O173" s="212"/>
      <c r="P173" s="212"/>
      <c r="Q173" s="212"/>
      <c r="R173" s="212"/>
      <c r="S173" s="212"/>
      <c r="T173" s="213"/>
      <c r="AT173" s="214" t="s">
        <v>161</v>
      </c>
      <c r="AU173" s="214" t="s">
        <v>89</v>
      </c>
      <c r="AV173" s="11" t="s">
        <v>89</v>
      </c>
      <c r="AW173" s="11" t="s">
        <v>6</v>
      </c>
      <c r="AX173" s="11" t="s">
        <v>24</v>
      </c>
      <c r="AY173" s="214" t="s">
        <v>140</v>
      </c>
    </row>
    <row r="174" spans="2:65" s="1" customFormat="1" ht="31.5" customHeight="1">
      <c r="B174" s="40"/>
      <c r="C174" s="187" t="s">
        <v>297</v>
      </c>
      <c r="D174" s="187" t="s">
        <v>143</v>
      </c>
      <c r="E174" s="188" t="s">
        <v>298</v>
      </c>
      <c r="F174" s="189" t="s">
        <v>299</v>
      </c>
      <c r="G174" s="190" t="s">
        <v>217</v>
      </c>
      <c r="H174" s="191">
        <v>42.758000000000003</v>
      </c>
      <c r="I174" s="192"/>
      <c r="J174" s="193">
        <f>ROUND(I174*H174,2)</f>
        <v>0</v>
      </c>
      <c r="K174" s="189" t="s">
        <v>147</v>
      </c>
      <c r="L174" s="60"/>
      <c r="M174" s="194" t="s">
        <v>22</v>
      </c>
      <c r="N174" s="195" t="s">
        <v>50</v>
      </c>
      <c r="O174" s="41"/>
      <c r="P174" s="196">
        <f>O174*H174</f>
        <v>0</v>
      </c>
      <c r="Q174" s="196">
        <v>0</v>
      </c>
      <c r="R174" s="196">
        <f>Q174*H174</f>
        <v>0</v>
      </c>
      <c r="S174" s="196">
        <v>0</v>
      </c>
      <c r="T174" s="197">
        <f>S174*H174</f>
        <v>0</v>
      </c>
      <c r="AR174" s="23" t="s">
        <v>148</v>
      </c>
      <c r="AT174" s="23" t="s">
        <v>143</v>
      </c>
      <c r="AU174" s="23" t="s">
        <v>89</v>
      </c>
      <c r="AY174" s="23" t="s">
        <v>140</v>
      </c>
      <c r="BE174" s="198">
        <f>IF(N174="základní",J174,0)</f>
        <v>0</v>
      </c>
      <c r="BF174" s="198">
        <f>IF(N174="snížená",J174,0)</f>
        <v>0</v>
      </c>
      <c r="BG174" s="198">
        <f>IF(N174="zákl. přenesená",J174,0)</f>
        <v>0</v>
      </c>
      <c r="BH174" s="198">
        <f>IF(N174="sníž. přenesená",J174,0)</f>
        <v>0</v>
      </c>
      <c r="BI174" s="198">
        <f>IF(N174="nulová",J174,0)</f>
        <v>0</v>
      </c>
      <c r="BJ174" s="23" t="s">
        <v>89</v>
      </c>
      <c r="BK174" s="198">
        <f>ROUND(I174*H174,2)</f>
        <v>0</v>
      </c>
      <c r="BL174" s="23" t="s">
        <v>148</v>
      </c>
      <c r="BM174" s="23" t="s">
        <v>300</v>
      </c>
    </row>
    <row r="175" spans="2:65" s="1" customFormat="1" ht="81">
      <c r="B175" s="40"/>
      <c r="C175" s="62"/>
      <c r="D175" s="199" t="s">
        <v>150</v>
      </c>
      <c r="E175" s="62"/>
      <c r="F175" s="200" t="s">
        <v>301</v>
      </c>
      <c r="G175" s="62"/>
      <c r="H175" s="62"/>
      <c r="I175" s="157"/>
      <c r="J175" s="62"/>
      <c r="K175" s="62"/>
      <c r="L175" s="60"/>
      <c r="M175" s="201"/>
      <c r="N175" s="41"/>
      <c r="O175" s="41"/>
      <c r="P175" s="41"/>
      <c r="Q175" s="41"/>
      <c r="R175" s="41"/>
      <c r="S175" s="41"/>
      <c r="T175" s="77"/>
      <c r="AT175" s="23" t="s">
        <v>150</v>
      </c>
      <c r="AU175" s="23" t="s">
        <v>89</v>
      </c>
    </row>
    <row r="176" spans="2:65" s="1" customFormat="1" ht="31.5" customHeight="1">
      <c r="B176" s="40"/>
      <c r="C176" s="187" t="s">
        <v>302</v>
      </c>
      <c r="D176" s="187" t="s">
        <v>143</v>
      </c>
      <c r="E176" s="188" t="s">
        <v>303</v>
      </c>
      <c r="F176" s="189" t="s">
        <v>304</v>
      </c>
      <c r="G176" s="190" t="s">
        <v>217</v>
      </c>
      <c r="H176" s="191">
        <v>427.58</v>
      </c>
      <c r="I176" s="192"/>
      <c r="J176" s="193">
        <f>ROUND(I176*H176,2)</f>
        <v>0</v>
      </c>
      <c r="K176" s="189" t="s">
        <v>147</v>
      </c>
      <c r="L176" s="60"/>
      <c r="M176" s="194" t="s">
        <v>22</v>
      </c>
      <c r="N176" s="195" t="s">
        <v>50</v>
      </c>
      <c r="O176" s="41"/>
      <c r="P176" s="196">
        <f>O176*H176</f>
        <v>0</v>
      </c>
      <c r="Q176" s="196">
        <v>0</v>
      </c>
      <c r="R176" s="196">
        <f>Q176*H176</f>
        <v>0</v>
      </c>
      <c r="S176" s="196">
        <v>0</v>
      </c>
      <c r="T176" s="197">
        <f>S176*H176</f>
        <v>0</v>
      </c>
      <c r="AR176" s="23" t="s">
        <v>148</v>
      </c>
      <c r="AT176" s="23" t="s">
        <v>143</v>
      </c>
      <c r="AU176" s="23" t="s">
        <v>89</v>
      </c>
      <c r="AY176" s="23" t="s">
        <v>140</v>
      </c>
      <c r="BE176" s="198">
        <f>IF(N176="základní",J176,0)</f>
        <v>0</v>
      </c>
      <c r="BF176" s="198">
        <f>IF(N176="snížená",J176,0)</f>
        <v>0</v>
      </c>
      <c r="BG176" s="198">
        <f>IF(N176="zákl. přenesená",J176,0)</f>
        <v>0</v>
      </c>
      <c r="BH176" s="198">
        <f>IF(N176="sníž. přenesená",J176,0)</f>
        <v>0</v>
      </c>
      <c r="BI176" s="198">
        <f>IF(N176="nulová",J176,0)</f>
        <v>0</v>
      </c>
      <c r="BJ176" s="23" t="s">
        <v>89</v>
      </c>
      <c r="BK176" s="198">
        <f>ROUND(I176*H176,2)</f>
        <v>0</v>
      </c>
      <c r="BL176" s="23" t="s">
        <v>148</v>
      </c>
      <c r="BM176" s="23" t="s">
        <v>305</v>
      </c>
    </row>
    <row r="177" spans="2:65" s="1" customFormat="1" ht="81">
      <c r="B177" s="40"/>
      <c r="C177" s="62"/>
      <c r="D177" s="202" t="s">
        <v>150</v>
      </c>
      <c r="E177" s="62"/>
      <c r="F177" s="203" t="s">
        <v>301</v>
      </c>
      <c r="G177" s="62"/>
      <c r="H177" s="62"/>
      <c r="I177" s="157"/>
      <c r="J177" s="62"/>
      <c r="K177" s="62"/>
      <c r="L177" s="60"/>
      <c r="M177" s="201"/>
      <c r="N177" s="41"/>
      <c r="O177" s="41"/>
      <c r="P177" s="41"/>
      <c r="Q177" s="41"/>
      <c r="R177" s="41"/>
      <c r="S177" s="41"/>
      <c r="T177" s="77"/>
      <c r="AT177" s="23" t="s">
        <v>150</v>
      </c>
      <c r="AU177" s="23" t="s">
        <v>89</v>
      </c>
    </row>
    <row r="178" spans="2:65" s="11" customFormat="1">
      <c r="B178" s="204"/>
      <c r="C178" s="205"/>
      <c r="D178" s="199" t="s">
        <v>161</v>
      </c>
      <c r="E178" s="205"/>
      <c r="F178" s="207" t="s">
        <v>306</v>
      </c>
      <c r="G178" s="205"/>
      <c r="H178" s="208">
        <v>427.58</v>
      </c>
      <c r="I178" s="209"/>
      <c r="J178" s="205"/>
      <c r="K178" s="205"/>
      <c r="L178" s="210"/>
      <c r="M178" s="211"/>
      <c r="N178" s="212"/>
      <c r="O178" s="212"/>
      <c r="P178" s="212"/>
      <c r="Q178" s="212"/>
      <c r="R178" s="212"/>
      <c r="S178" s="212"/>
      <c r="T178" s="213"/>
      <c r="AT178" s="214" t="s">
        <v>161</v>
      </c>
      <c r="AU178" s="214" t="s">
        <v>89</v>
      </c>
      <c r="AV178" s="11" t="s">
        <v>89</v>
      </c>
      <c r="AW178" s="11" t="s">
        <v>6</v>
      </c>
      <c r="AX178" s="11" t="s">
        <v>24</v>
      </c>
      <c r="AY178" s="214" t="s">
        <v>140</v>
      </c>
    </row>
    <row r="179" spans="2:65" s="1" customFormat="1" ht="22.5" customHeight="1">
      <c r="B179" s="40"/>
      <c r="C179" s="187" t="s">
        <v>307</v>
      </c>
      <c r="D179" s="187" t="s">
        <v>143</v>
      </c>
      <c r="E179" s="188" t="s">
        <v>308</v>
      </c>
      <c r="F179" s="189" t="s">
        <v>309</v>
      </c>
      <c r="G179" s="190" t="s">
        <v>217</v>
      </c>
      <c r="H179" s="191">
        <v>42.758000000000003</v>
      </c>
      <c r="I179" s="192"/>
      <c r="J179" s="193">
        <f>ROUND(I179*H179,2)</f>
        <v>0</v>
      </c>
      <c r="K179" s="189" t="s">
        <v>147</v>
      </c>
      <c r="L179" s="60"/>
      <c r="M179" s="194" t="s">
        <v>22</v>
      </c>
      <c r="N179" s="195" t="s">
        <v>50</v>
      </c>
      <c r="O179" s="41"/>
      <c r="P179" s="196">
        <f>O179*H179</f>
        <v>0</v>
      </c>
      <c r="Q179" s="196">
        <v>0</v>
      </c>
      <c r="R179" s="196">
        <f>Q179*H179</f>
        <v>0</v>
      </c>
      <c r="S179" s="196">
        <v>0</v>
      </c>
      <c r="T179" s="197">
        <f>S179*H179</f>
        <v>0</v>
      </c>
      <c r="AR179" s="23" t="s">
        <v>148</v>
      </c>
      <c r="AT179" s="23" t="s">
        <v>143</v>
      </c>
      <c r="AU179" s="23" t="s">
        <v>89</v>
      </c>
      <c r="AY179" s="23" t="s">
        <v>140</v>
      </c>
      <c r="BE179" s="198">
        <f>IF(N179="základní",J179,0)</f>
        <v>0</v>
      </c>
      <c r="BF179" s="198">
        <f>IF(N179="snížená",J179,0)</f>
        <v>0</v>
      </c>
      <c r="BG179" s="198">
        <f>IF(N179="zákl. přenesená",J179,0)</f>
        <v>0</v>
      </c>
      <c r="BH179" s="198">
        <f>IF(N179="sníž. přenesená",J179,0)</f>
        <v>0</v>
      </c>
      <c r="BI179" s="198">
        <f>IF(N179="nulová",J179,0)</f>
        <v>0</v>
      </c>
      <c r="BJ179" s="23" t="s">
        <v>89</v>
      </c>
      <c r="BK179" s="198">
        <f>ROUND(I179*H179,2)</f>
        <v>0</v>
      </c>
      <c r="BL179" s="23" t="s">
        <v>148</v>
      </c>
      <c r="BM179" s="23" t="s">
        <v>310</v>
      </c>
    </row>
    <row r="180" spans="2:65" s="1" customFormat="1" ht="67.5">
      <c r="B180" s="40"/>
      <c r="C180" s="62"/>
      <c r="D180" s="202" t="s">
        <v>150</v>
      </c>
      <c r="E180" s="62"/>
      <c r="F180" s="203" t="s">
        <v>311</v>
      </c>
      <c r="G180" s="62"/>
      <c r="H180" s="62"/>
      <c r="I180" s="157"/>
      <c r="J180" s="62"/>
      <c r="K180" s="62"/>
      <c r="L180" s="60"/>
      <c r="M180" s="201"/>
      <c r="N180" s="41"/>
      <c r="O180" s="41"/>
      <c r="P180" s="41"/>
      <c r="Q180" s="41"/>
      <c r="R180" s="41"/>
      <c r="S180" s="41"/>
      <c r="T180" s="77"/>
      <c r="AT180" s="23" t="s">
        <v>150</v>
      </c>
      <c r="AU180" s="23" t="s">
        <v>89</v>
      </c>
    </row>
    <row r="181" spans="2:65" s="10" customFormat="1" ht="29.85" customHeight="1">
      <c r="B181" s="170"/>
      <c r="C181" s="171"/>
      <c r="D181" s="184" t="s">
        <v>77</v>
      </c>
      <c r="E181" s="185" t="s">
        <v>312</v>
      </c>
      <c r="F181" s="185" t="s">
        <v>313</v>
      </c>
      <c r="G181" s="171"/>
      <c r="H181" s="171"/>
      <c r="I181" s="174"/>
      <c r="J181" s="186">
        <f>BK181</f>
        <v>0</v>
      </c>
      <c r="K181" s="171"/>
      <c r="L181" s="176"/>
      <c r="M181" s="177"/>
      <c r="N181" s="178"/>
      <c r="O181" s="178"/>
      <c r="P181" s="179">
        <f>SUM(P182:P183)</f>
        <v>0</v>
      </c>
      <c r="Q181" s="178"/>
      <c r="R181" s="179">
        <f>SUM(R182:R183)</f>
        <v>0</v>
      </c>
      <c r="S181" s="178"/>
      <c r="T181" s="180">
        <f>SUM(T182:T183)</f>
        <v>0</v>
      </c>
      <c r="AR181" s="181" t="s">
        <v>24</v>
      </c>
      <c r="AT181" s="182" t="s">
        <v>77</v>
      </c>
      <c r="AU181" s="182" t="s">
        <v>24</v>
      </c>
      <c r="AY181" s="181" t="s">
        <v>140</v>
      </c>
      <c r="BK181" s="183">
        <f>SUM(BK182:BK183)</f>
        <v>0</v>
      </c>
    </row>
    <row r="182" spans="2:65" s="1" customFormat="1" ht="57" customHeight="1">
      <c r="B182" s="40"/>
      <c r="C182" s="187" t="s">
        <v>314</v>
      </c>
      <c r="D182" s="187" t="s">
        <v>143</v>
      </c>
      <c r="E182" s="188" t="s">
        <v>315</v>
      </c>
      <c r="F182" s="189" t="s">
        <v>316</v>
      </c>
      <c r="G182" s="190" t="s">
        <v>217</v>
      </c>
      <c r="H182" s="191">
        <v>85.686999999999998</v>
      </c>
      <c r="I182" s="192"/>
      <c r="J182" s="193">
        <f>ROUND(I182*H182,2)</f>
        <v>0</v>
      </c>
      <c r="K182" s="189" t="s">
        <v>147</v>
      </c>
      <c r="L182" s="60"/>
      <c r="M182" s="194" t="s">
        <v>22</v>
      </c>
      <c r="N182" s="195" t="s">
        <v>50</v>
      </c>
      <c r="O182" s="41"/>
      <c r="P182" s="196">
        <f>O182*H182</f>
        <v>0</v>
      </c>
      <c r="Q182" s="196">
        <v>0</v>
      </c>
      <c r="R182" s="196">
        <f>Q182*H182</f>
        <v>0</v>
      </c>
      <c r="S182" s="196">
        <v>0</v>
      </c>
      <c r="T182" s="197">
        <f>S182*H182</f>
        <v>0</v>
      </c>
      <c r="AR182" s="23" t="s">
        <v>148</v>
      </c>
      <c r="AT182" s="23" t="s">
        <v>143</v>
      </c>
      <c r="AU182" s="23" t="s">
        <v>89</v>
      </c>
      <c r="AY182" s="23" t="s">
        <v>140</v>
      </c>
      <c r="BE182" s="198">
        <f>IF(N182="základní",J182,0)</f>
        <v>0</v>
      </c>
      <c r="BF182" s="198">
        <f>IF(N182="snížená",J182,0)</f>
        <v>0</v>
      </c>
      <c r="BG182" s="198">
        <f>IF(N182="zákl. přenesená",J182,0)</f>
        <v>0</v>
      </c>
      <c r="BH182" s="198">
        <f>IF(N182="sníž. přenesená",J182,0)</f>
        <v>0</v>
      </c>
      <c r="BI182" s="198">
        <f>IF(N182="nulová",J182,0)</f>
        <v>0</v>
      </c>
      <c r="BJ182" s="23" t="s">
        <v>89</v>
      </c>
      <c r="BK182" s="198">
        <f>ROUND(I182*H182,2)</f>
        <v>0</v>
      </c>
      <c r="BL182" s="23" t="s">
        <v>148</v>
      </c>
      <c r="BM182" s="23" t="s">
        <v>317</v>
      </c>
    </row>
    <row r="183" spans="2:65" s="1" customFormat="1" ht="81">
      <c r="B183" s="40"/>
      <c r="C183" s="62"/>
      <c r="D183" s="202" t="s">
        <v>150</v>
      </c>
      <c r="E183" s="62"/>
      <c r="F183" s="203" t="s">
        <v>318</v>
      </c>
      <c r="G183" s="62"/>
      <c r="H183" s="62"/>
      <c r="I183" s="157"/>
      <c r="J183" s="62"/>
      <c r="K183" s="62"/>
      <c r="L183" s="60"/>
      <c r="M183" s="201"/>
      <c r="N183" s="41"/>
      <c r="O183" s="41"/>
      <c r="P183" s="41"/>
      <c r="Q183" s="41"/>
      <c r="R183" s="41"/>
      <c r="S183" s="41"/>
      <c r="T183" s="77"/>
      <c r="AT183" s="23" t="s">
        <v>150</v>
      </c>
      <c r="AU183" s="23" t="s">
        <v>89</v>
      </c>
    </row>
    <row r="184" spans="2:65" s="10" customFormat="1" ht="37.35" customHeight="1">
      <c r="B184" s="170"/>
      <c r="C184" s="171"/>
      <c r="D184" s="172" t="s">
        <v>77</v>
      </c>
      <c r="E184" s="173" t="s">
        <v>319</v>
      </c>
      <c r="F184" s="173" t="s">
        <v>320</v>
      </c>
      <c r="G184" s="171"/>
      <c r="H184" s="171"/>
      <c r="I184" s="174"/>
      <c r="J184" s="175">
        <f>BK184</f>
        <v>0</v>
      </c>
      <c r="K184" s="171"/>
      <c r="L184" s="176"/>
      <c r="M184" s="177"/>
      <c r="N184" s="178"/>
      <c r="O184" s="178"/>
      <c r="P184" s="179">
        <f>P185+P192+P206+P236+P268+P290+P294+P296+P307+P322+P332+P340+P375+P391+P396+P411+P438+P465+P468</f>
        <v>0</v>
      </c>
      <c r="Q184" s="178"/>
      <c r="R184" s="179">
        <f>R185+R192+R206+R236+R268+R290+R294+R296+R307+R322+R332+R340+R375+R391+R396+R411+R438+R465+R468</f>
        <v>28.5272860372</v>
      </c>
      <c r="S184" s="178"/>
      <c r="T184" s="180">
        <f>T185+T192+T206+T236+T268+T290+T294+T296+T307+T322+T332+T340+T375+T391+T396+T411+T438+T465+T468</f>
        <v>1.669543</v>
      </c>
      <c r="AR184" s="181" t="s">
        <v>89</v>
      </c>
      <c r="AT184" s="182" t="s">
        <v>77</v>
      </c>
      <c r="AU184" s="182" t="s">
        <v>78</v>
      </c>
      <c r="AY184" s="181" t="s">
        <v>140</v>
      </c>
      <c r="BK184" s="183">
        <f>BK185+BK192+BK206+BK236+BK268+BK290+BK294+BK296+BK307+BK322+BK332+BK340+BK375+BK391+BK396+BK411+BK438+BK465+BK468</f>
        <v>0</v>
      </c>
    </row>
    <row r="185" spans="2:65" s="10" customFormat="1" ht="19.899999999999999" customHeight="1">
      <c r="B185" s="170"/>
      <c r="C185" s="171"/>
      <c r="D185" s="184" t="s">
        <v>77</v>
      </c>
      <c r="E185" s="185" t="s">
        <v>321</v>
      </c>
      <c r="F185" s="185" t="s">
        <v>322</v>
      </c>
      <c r="G185" s="171"/>
      <c r="H185" s="171"/>
      <c r="I185" s="174"/>
      <c r="J185" s="186">
        <f>BK185</f>
        <v>0</v>
      </c>
      <c r="K185" s="171"/>
      <c r="L185" s="176"/>
      <c r="M185" s="177"/>
      <c r="N185" s="178"/>
      <c r="O185" s="178"/>
      <c r="P185" s="179">
        <f>SUM(P186:P191)</f>
        <v>0</v>
      </c>
      <c r="Q185" s="178"/>
      <c r="R185" s="179">
        <f>SUM(R186:R191)</f>
        <v>1.4137199999999999</v>
      </c>
      <c r="S185" s="178"/>
      <c r="T185" s="180">
        <f>SUM(T186:T191)</f>
        <v>0</v>
      </c>
      <c r="AR185" s="181" t="s">
        <v>89</v>
      </c>
      <c r="AT185" s="182" t="s">
        <v>77</v>
      </c>
      <c r="AU185" s="182" t="s">
        <v>24</v>
      </c>
      <c r="AY185" s="181" t="s">
        <v>140</v>
      </c>
      <c r="BK185" s="183">
        <f>SUM(BK186:BK191)</f>
        <v>0</v>
      </c>
    </row>
    <row r="186" spans="2:65" s="1" customFormat="1" ht="31.5" customHeight="1">
      <c r="B186" s="40"/>
      <c r="C186" s="187" t="s">
        <v>323</v>
      </c>
      <c r="D186" s="187" t="s">
        <v>143</v>
      </c>
      <c r="E186" s="188" t="s">
        <v>324</v>
      </c>
      <c r="F186" s="189" t="s">
        <v>325</v>
      </c>
      <c r="G186" s="190" t="s">
        <v>158</v>
      </c>
      <c r="H186" s="191">
        <v>146.16</v>
      </c>
      <c r="I186" s="192"/>
      <c r="J186" s="193">
        <f>ROUND(I186*H186,2)</f>
        <v>0</v>
      </c>
      <c r="K186" s="189" t="s">
        <v>147</v>
      </c>
      <c r="L186" s="60"/>
      <c r="M186" s="194" t="s">
        <v>22</v>
      </c>
      <c r="N186" s="195" t="s">
        <v>50</v>
      </c>
      <c r="O186" s="41"/>
      <c r="P186" s="196">
        <f>O186*H186</f>
        <v>0</v>
      </c>
      <c r="Q186" s="196">
        <v>4.4999999999999997E-3</v>
      </c>
      <c r="R186" s="196">
        <f>Q186*H186</f>
        <v>0.65771999999999997</v>
      </c>
      <c r="S186" s="196">
        <v>0</v>
      </c>
      <c r="T186" s="197">
        <f>S186*H186</f>
        <v>0</v>
      </c>
      <c r="AR186" s="23" t="s">
        <v>229</v>
      </c>
      <c r="AT186" s="23" t="s">
        <v>143</v>
      </c>
      <c r="AU186" s="23" t="s">
        <v>89</v>
      </c>
      <c r="AY186" s="23" t="s">
        <v>140</v>
      </c>
      <c r="BE186" s="198">
        <f>IF(N186="základní",J186,0)</f>
        <v>0</v>
      </c>
      <c r="BF186" s="198">
        <f>IF(N186="snížená",J186,0)</f>
        <v>0</v>
      </c>
      <c r="BG186" s="198">
        <f>IF(N186="zákl. přenesená",J186,0)</f>
        <v>0</v>
      </c>
      <c r="BH186" s="198">
        <f>IF(N186="sníž. přenesená",J186,0)</f>
        <v>0</v>
      </c>
      <c r="BI186" s="198">
        <f>IF(N186="nulová",J186,0)</f>
        <v>0</v>
      </c>
      <c r="BJ186" s="23" t="s">
        <v>89</v>
      </c>
      <c r="BK186" s="198">
        <f>ROUND(I186*H186,2)</f>
        <v>0</v>
      </c>
      <c r="BL186" s="23" t="s">
        <v>229</v>
      </c>
      <c r="BM186" s="23" t="s">
        <v>326</v>
      </c>
    </row>
    <row r="187" spans="2:65" s="11" customFormat="1">
      <c r="B187" s="204"/>
      <c r="C187" s="205"/>
      <c r="D187" s="199" t="s">
        <v>161</v>
      </c>
      <c r="E187" s="206" t="s">
        <v>22</v>
      </c>
      <c r="F187" s="207" t="s">
        <v>327</v>
      </c>
      <c r="G187" s="205"/>
      <c r="H187" s="208">
        <v>146.16</v>
      </c>
      <c r="I187" s="209"/>
      <c r="J187" s="205"/>
      <c r="K187" s="205"/>
      <c r="L187" s="210"/>
      <c r="M187" s="211"/>
      <c r="N187" s="212"/>
      <c r="O187" s="212"/>
      <c r="P187" s="212"/>
      <c r="Q187" s="212"/>
      <c r="R187" s="212"/>
      <c r="S187" s="212"/>
      <c r="T187" s="213"/>
      <c r="AT187" s="214" t="s">
        <v>161</v>
      </c>
      <c r="AU187" s="214" t="s">
        <v>89</v>
      </c>
      <c r="AV187" s="11" t="s">
        <v>89</v>
      </c>
      <c r="AW187" s="11" t="s">
        <v>42</v>
      </c>
      <c r="AX187" s="11" t="s">
        <v>24</v>
      </c>
      <c r="AY187" s="214" t="s">
        <v>140</v>
      </c>
    </row>
    <row r="188" spans="2:65" s="1" customFormat="1" ht="31.5" customHeight="1">
      <c r="B188" s="40"/>
      <c r="C188" s="187" t="s">
        <v>328</v>
      </c>
      <c r="D188" s="187" t="s">
        <v>143</v>
      </c>
      <c r="E188" s="188" t="s">
        <v>329</v>
      </c>
      <c r="F188" s="189" t="s">
        <v>330</v>
      </c>
      <c r="G188" s="190" t="s">
        <v>158</v>
      </c>
      <c r="H188" s="191">
        <v>168</v>
      </c>
      <c r="I188" s="192"/>
      <c r="J188" s="193">
        <f>ROUND(I188*H188,2)</f>
        <v>0</v>
      </c>
      <c r="K188" s="189" t="s">
        <v>147</v>
      </c>
      <c r="L188" s="60"/>
      <c r="M188" s="194" t="s">
        <v>22</v>
      </c>
      <c r="N188" s="195" t="s">
        <v>50</v>
      </c>
      <c r="O188" s="41"/>
      <c r="P188" s="196">
        <f>O188*H188</f>
        <v>0</v>
      </c>
      <c r="Q188" s="196">
        <v>4.4999999999999997E-3</v>
      </c>
      <c r="R188" s="196">
        <f>Q188*H188</f>
        <v>0.75599999999999989</v>
      </c>
      <c r="S188" s="196">
        <v>0</v>
      </c>
      <c r="T188" s="197">
        <f>S188*H188</f>
        <v>0</v>
      </c>
      <c r="AR188" s="23" t="s">
        <v>229</v>
      </c>
      <c r="AT188" s="23" t="s">
        <v>143</v>
      </c>
      <c r="AU188" s="23" t="s">
        <v>89</v>
      </c>
      <c r="AY188" s="23" t="s">
        <v>140</v>
      </c>
      <c r="BE188" s="198">
        <f>IF(N188="základní",J188,0)</f>
        <v>0</v>
      </c>
      <c r="BF188" s="198">
        <f>IF(N188="snížená",J188,0)</f>
        <v>0</v>
      </c>
      <c r="BG188" s="198">
        <f>IF(N188="zákl. přenesená",J188,0)</f>
        <v>0</v>
      </c>
      <c r="BH188" s="198">
        <f>IF(N188="sníž. přenesená",J188,0)</f>
        <v>0</v>
      </c>
      <c r="BI188" s="198">
        <f>IF(N188="nulová",J188,0)</f>
        <v>0</v>
      </c>
      <c r="BJ188" s="23" t="s">
        <v>89</v>
      </c>
      <c r="BK188" s="198">
        <f>ROUND(I188*H188,2)</f>
        <v>0</v>
      </c>
      <c r="BL188" s="23" t="s">
        <v>229</v>
      </c>
      <c r="BM188" s="23" t="s">
        <v>331</v>
      </c>
    </row>
    <row r="189" spans="2:65" s="11" customFormat="1">
      <c r="B189" s="204"/>
      <c r="C189" s="205"/>
      <c r="D189" s="199" t="s">
        <v>161</v>
      </c>
      <c r="E189" s="206" t="s">
        <v>22</v>
      </c>
      <c r="F189" s="207" t="s">
        <v>332</v>
      </c>
      <c r="G189" s="205"/>
      <c r="H189" s="208">
        <v>168</v>
      </c>
      <c r="I189" s="209"/>
      <c r="J189" s="205"/>
      <c r="K189" s="205"/>
      <c r="L189" s="210"/>
      <c r="M189" s="211"/>
      <c r="N189" s="212"/>
      <c r="O189" s="212"/>
      <c r="P189" s="212"/>
      <c r="Q189" s="212"/>
      <c r="R189" s="212"/>
      <c r="S189" s="212"/>
      <c r="T189" s="213"/>
      <c r="AT189" s="214" t="s">
        <v>161</v>
      </c>
      <c r="AU189" s="214" t="s">
        <v>89</v>
      </c>
      <c r="AV189" s="11" t="s">
        <v>89</v>
      </c>
      <c r="AW189" s="11" t="s">
        <v>42</v>
      </c>
      <c r="AX189" s="11" t="s">
        <v>24</v>
      </c>
      <c r="AY189" s="214" t="s">
        <v>140</v>
      </c>
    </row>
    <row r="190" spans="2:65" s="1" customFormat="1" ht="44.25" customHeight="1">
      <c r="B190" s="40"/>
      <c r="C190" s="187" t="s">
        <v>333</v>
      </c>
      <c r="D190" s="187" t="s">
        <v>143</v>
      </c>
      <c r="E190" s="188" t="s">
        <v>334</v>
      </c>
      <c r="F190" s="189" t="s">
        <v>335</v>
      </c>
      <c r="G190" s="190" t="s">
        <v>217</v>
      </c>
      <c r="H190" s="191">
        <v>1.4139999999999999</v>
      </c>
      <c r="I190" s="192"/>
      <c r="J190" s="193">
        <f>ROUND(I190*H190,2)</f>
        <v>0</v>
      </c>
      <c r="K190" s="189" t="s">
        <v>147</v>
      </c>
      <c r="L190" s="60"/>
      <c r="M190" s="194" t="s">
        <v>22</v>
      </c>
      <c r="N190" s="195" t="s">
        <v>50</v>
      </c>
      <c r="O190" s="41"/>
      <c r="P190" s="196">
        <f>O190*H190</f>
        <v>0</v>
      </c>
      <c r="Q190" s="196">
        <v>0</v>
      </c>
      <c r="R190" s="196">
        <f>Q190*H190</f>
        <v>0</v>
      </c>
      <c r="S190" s="196">
        <v>0</v>
      </c>
      <c r="T190" s="197">
        <f>S190*H190</f>
        <v>0</v>
      </c>
      <c r="AR190" s="23" t="s">
        <v>229</v>
      </c>
      <c r="AT190" s="23" t="s">
        <v>143</v>
      </c>
      <c r="AU190" s="23" t="s">
        <v>89</v>
      </c>
      <c r="AY190" s="23" t="s">
        <v>140</v>
      </c>
      <c r="BE190" s="198">
        <f>IF(N190="základní",J190,0)</f>
        <v>0</v>
      </c>
      <c r="BF190" s="198">
        <f>IF(N190="snížená",J190,0)</f>
        <v>0</v>
      </c>
      <c r="BG190" s="198">
        <f>IF(N190="zákl. přenesená",J190,0)</f>
        <v>0</v>
      </c>
      <c r="BH190" s="198">
        <f>IF(N190="sníž. přenesená",J190,0)</f>
        <v>0</v>
      </c>
      <c r="BI190" s="198">
        <f>IF(N190="nulová",J190,0)</f>
        <v>0</v>
      </c>
      <c r="BJ190" s="23" t="s">
        <v>89</v>
      </c>
      <c r="BK190" s="198">
        <f>ROUND(I190*H190,2)</f>
        <v>0</v>
      </c>
      <c r="BL190" s="23" t="s">
        <v>229</v>
      </c>
      <c r="BM190" s="23" t="s">
        <v>336</v>
      </c>
    </row>
    <row r="191" spans="2:65" s="1" customFormat="1" ht="121.5">
      <c r="B191" s="40"/>
      <c r="C191" s="62"/>
      <c r="D191" s="202" t="s">
        <v>150</v>
      </c>
      <c r="E191" s="62"/>
      <c r="F191" s="203" t="s">
        <v>337</v>
      </c>
      <c r="G191" s="62"/>
      <c r="H191" s="62"/>
      <c r="I191" s="157"/>
      <c r="J191" s="62"/>
      <c r="K191" s="62"/>
      <c r="L191" s="60"/>
      <c r="M191" s="201"/>
      <c r="N191" s="41"/>
      <c r="O191" s="41"/>
      <c r="P191" s="41"/>
      <c r="Q191" s="41"/>
      <c r="R191" s="41"/>
      <c r="S191" s="41"/>
      <c r="T191" s="77"/>
      <c r="AT191" s="23" t="s">
        <v>150</v>
      </c>
      <c r="AU191" s="23" t="s">
        <v>89</v>
      </c>
    </row>
    <row r="192" spans="2:65" s="10" customFormat="1" ht="29.85" customHeight="1">
      <c r="B192" s="170"/>
      <c r="C192" s="171"/>
      <c r="D192" s="184" t="s">
        <v>77</v>
      </c>
      <c r="E192" s="185" t="s">
        <v>338</v>
      </c>
      <c r="F192" s="185" t="s">
        <v>339</v>
      </c>
      <c r="G192" s="171"/>
      <c r="H192" s="171"/>
      <c r="I192" s="174"/>
      <c r="J192" s="186">
        <f>BK192</f>
        <v>0</v>
      </c>
      <c r="K192" s="171"/>
      <c r="L192" s="176"/>
      <c r="M192" s="177"/>
      <c r="N192" s="178"/>
      <c r="O192" s="178"/>
      <c r="P192" s="179">
        <f>SUM(P193:P205)</f>
        <v>0</v>
      </c>
      <c r="Q192" s="178"/>
      <c r="R192" s="179">
        <f>SUM(R193:R205)</f>
        <v>0.11756376</v>
      </c>
      <c r="S192" s="178"/>
      <c r="T192" s="180">
        <f>SUM(T193:T205)</f>
        <v>0</v>
      </c>
      <c r="AR192" s="181" t="s">
        <v>89</v>
      </c>
      <c r="AT192" s="182" t="s">
        <v>77</v>
      </c>
      <c r="AU192" s="182" t="s">
        <v>24</v>
      </c>
      <c r="AY192" s="181" t="s">
        <v>140</v>
      </c>
      <c r="BK192" s="183">
        <f>SUM(BK193:BK205)</f>
        <v>0</v>
      </c>
    </row>
    <row r="193" spans="2:65" s="1" customFormat="1" ht="31.5" customHeight="1">
      <c r="B193" s="40"/>
      <c r="C193" s="187" t="s">
        <v>340</v>
      </c>
      <c r="D193" s="187" t="s">
        <v>143</v>
      </c>
      <c r="E193" s="188" t="s">
        <v>341</v>
      </c>
      <c r="F193" s="189" t="s">
        <v>342</v>
      </c>
      <c r="G193" s="190" t="s">
        <v>158</v>
      </c>
      <c r="H193" s="191">
        <v>244.8</v>
      </c>
      <c r="I193" s="192"/>
      <c r="J193" s="193">
        <f>ROUND(I193*H193,2)</f>
        <v>0</v>
      </c>
      <c r="K193" s="189" t="s">
        <v>147</v>
      </c>
      <c r="L193" s="60"/>
      <c r="M193" s="194" t="s">
        <v>22</v>
      </c>
      <c r="N193" s="195" t="s">
        <v>50</v>
      </c>
      <c r="O193" s="41"/>
      <c r="P193" s="196">
        <f>O193*H193</f>
        <v>0</v>
      </c>
      <c r="Q193" s="196">
        <v>0</v>
      </c>
      <c r="R193" s="196">
        <f>Q193*H193</f>
        <v>0</v>
      </c>
      <c r="S193" s="196">
        <v>0</v>
      </c>
      <c r="T193" s="197">
        <f>S193*H193</f>
        <v>0</v>
      </c>
      <c r="AR193" s="23" t="s">
        <v>229</v>
      </c>
      <c r="AT193" s="23" t="s">
        <v>143</v>
      </c>
      <c r="AU193" s="23" t="s">
        <v>89</v>
      </c>
      <c r="AY193" s="23" t="s">
        <v>140</v>
      </c>
      <c r="BE193" s="198">
        <f>IF(N193="základní",J193,0)</f>
        <v>0</v>
      </c>
      <c r="BF193" s="198">
        <f>IF(N193="snížená",J193,0)</f>
        <v>0</v>
      </c>
      <c r="BG193" s="198">
        <f>IF(N193="zákl. přenesená",J193,0)</f>
        <v>0</v>
      </c>
      <c r="BH193" s="198">
        <f>IF(N193="sníž. přenesená",J193,0)</f>
        <v>0</v>
      </c>
      <c r="BI193" s="198">
        <f>IF(N193="nulová",J193,0)</f>
        <v>0</v>
      </c>
      <c r="BJ193" s="23" t="s">
        <v>89</v>
      </c>
      <c r="BK193" s="198">
        <f>ROUND(I193*H193,2)</f>
        <v>0</v>
      </c>
      <c r="BL193" s="23" t="s">
        <v>229</v>
      </c>
      <c r="BM193" s="23" t="s">
        <v>343</v>
      </c>
    </row>
    <row r="194" spans="2:65" s="1" customFormat="1" ht="40.5">
      <c r="B194" s="40"/>
      <c r="C194" s="62"/>
      <c r="D194" s="202" t="s">
        <v>150</v>
      </c>
      <c r="E194" s="62"/>
      <c r="F194" s="203" t="s">
        <v>344</v>
      </c>
      <c r="G194" s="62"/>
      <c r="H194" s="62"/>
      <c r="I194" s="157"/>
      <c r="J194" s="62"/>
      <c r="K194" s="62"/>
      <c r="L194" s="60"/>
      <c r="M194" s="201"/>
      <c r="N194" s="41"/>
      <c r="O194" s="41"/>
      <c r="P194" s="41"/>
      <c r="Q194" s="41"/>
      <c r="R194" s="41"/>
      <c r="S194" s="41"/>
      <c r="T194" s="77"/>
      <c r="AT194" s="23" t="s">
        <v>150</v>
      </c>
      <c r="AU194" s="23" t="s">
        <v>89</v>
      </c>
    </row>
    <row r="195" spans="2:65" s="11" customFormat="1">
      <c r="B195" s="204"/>
      <c r="C195" s="205"/>
      <c r="D195" s="199" t="s">
        <v>161</v>
      </c>
      <c r="E195" s="206" t="s">
        <v>22</v>
      </c>
      <c r="F195" s="207" t="s">
        <v>345</v>
      </c>
      <c r="G195" s="205"/>
      <c r="H195" s="208">
        <v>244.8</v>
      </c>
      <c r="I195" s="209"/>
      <c r="J195" s="205"/>
      <c r="K195" s="205"/>
      <c r="L195" s="210"/>
      <c r="M195" s="211"/>
      <c r="N195" s="212"/>
      <c r="O195" s="212"/>
      <c r="P195" s="212"/>
      <c r="Q195" s="212"/>
      <c r="R195" s="212"/>
      <c r="S195" s="212"/>
      <c r="T195" s="213"/>
      <c r="AT195" s="214" t="s">
        <v>161</v>
      </c>
      <c r="AU195" s="214" t="s">
        <v>89</v>
      </c>
      <c r="AV195" s="11" t="s">
        <v>89</v>
      </c>
      <c r="AW195" s="11" t="s">
        <v>42</v>
      </c>
      <c r="AX195" s="11" t="s">
        <v>24</v>
      </c>
      <c r="AY195" s="214" t="s">
        <v>140</v>
      </c>
    </row>
    <row r="196" spans="2:65" s="1" customFormat="1" ht="44.25" customHeight="1">
      <c r="B196" s="40"/>
      <c r="C196" s="229" t="s">
        <v>346</v>
      </c>
      <c r="D196" s="229" t="s">
        <v>230</v>
      </c>
      <c r="E196" s="230" t="s">
        <v>347</v>
      </c>
      <c r="F196" s="231" t="s">
        <v>348</v>
      </c>
      <c r="G196" s="232" t="s">
        <v>158</v>
      </c>
      <c r="H196" s="233">
        <v>249.696</v>
      </c>
      <c r="I196" s="234"/>
      <c r="J196" s="235">
        <f>ROUND(I196*H196,2)</f>
        <v>0</v>
      </c>
      <c r="K196" s="231" t="s">
        <v>147</v>
      </c>
      <c r="L196" s="236"/>
      <c r="M196" s="237" t="s">
        <v>22</v>
      </c>
      <c r="N196" s="238" t="s">
        <v>50</v>
      </c>
      <c r="O196" s="41"/>
      <c r="P196" s="196">
        <f>O196*H196</f>
        <v>0</v>
      </c>
      <c r="Q196" s="196">
        <v>4.0000000000000002E-4</v>
      </c>
      <c r="R196" s="196">
        <f>Q196*H196</f>
        <v>9.9878400000000006E-2</v>
      </c>
      <c r="S196" s="196">
        <v>0</v>
      </c>
      <c r="T196" s="197">
        <f>S196*H196</f>
        <v>0</v>
      </c>
      <c r="AR196" s="23" t="s">
        <v>323</v>
      </c>
      <c r="AT196" s="23" t="s">
        <v>230</v>
      </c>
      <c r="AU196" s="23" t="s">
        <v>89</v>
      </c>
      <c r="AY196" s="23" t="s">
        <v>140</v>
      </c>
      <c r="BE196" s="198">
        <f>IF(N196="základní",J196,0)</f>
        <v>0</v>
      </c>
      <c r="BF196" s="198">
        <f>IF(N196="snížená",J196,0)</f>
        <v>0</v>
      </c>
      <c r="BG196" s="198">
        <f>IF(N196="zákl. přenesená",J196,0)</f>
        <v>0</v>
      </c>
      <c r="BH196" s="198">
        <f>IF(N196="sníž. přenesená",J196,0)</f>
        <v>0</v>
      </c>
      <c r="BI196" s="198">
        <f>IF(N196="nulová",J196,0)</f>
        <v>0</v>
      </c>
      <c r="BJ196" s="23" t="s">
        <v>89</v>
      </c>
      <c r="BK196" s="198">
        <f>ROUND(I196*H196,2)</f>
        <v>0</v>
      </c>
      <c r="BL196" s="23" t="s">
        <v>229</v>
      </c>
      <c r="BM196" s="23" t="s">
        <v>349</v>
      </c>
    </row>
    <row r="197" spans="2:65" s="1" customFormat="1" ht="27">
      <c r="B197" s="40"/>
      <c r="C197" s="62"/>
      <c r="D197" s="202" t="s">
        <v>350</v>
      </c>
      <c r="E197" s="62"/>
      <c r="F197" s="203" t="s">
        <v>351</v>
      </c>
      <c r="G197" s="62"/>
      <c r="H197" s="62"/>
      <c r="I197" s="157"/>
      <c r="J197" s="62"/>
      <c r="K197" s="62"/>
      <c r="L197" s="60"/>
      <c r="M197" s="201"/>
      <c r="N197" s="41"/>
      <c r="O197" s="41"/>
      <c r="P197" s="41"/>
      <c r="Q197" s="41"/>
      <c r="R197" s="41"/>
      <c r="S197" s="41"/>
      <c r="T197" s="77"/>
      <c r="AT197" s="23" t="s">
        <v>350</v>
      </c>
      <c r="AU197" s="23" t="s">
        <v>89</v>
      </c>
    </row>
    <row r="198" spans="2:65" s="11" customFormat="1">
      <c r="B198" s="204"/>
      <c r="C198" s="205"/>
      <c r="D198" s="199" t="s">
        <v>161</v>
      </c>
      <c r="E198" s="205"/>
      <c r="F198" s="207" t="s">
        <v>352</v>
      </c>
      <c r="G198" s="205"/>
      <c r="H198" s="208">
        <v>249.696</v>
      </c>
      <c r="I198" s="209"/>
      <c r="J198" s="205"/>
      <c r="K198" s="205"/>
      <c r="L198" s="210"/>
      <c r="M198" s="211"/>
      <c r="N198" s="212"/>
      <c r="O198" s="212"/>
      <c r="P198" s="212"/>
      <c r="Q198" s="212"/>
      <c r="R198" s="212"/>
      <c r="S198" s="212"/>
      <c r="T198" s="213"/>
      <c r="AT198" s="214" t="s">
        <v>161</v>
      </c>
      <c r="AU198" s="214" t="s">
        <v>89</v>
      </c>
      <c r="AV198" s="11" t="s">
        <v>89</v>
      </c>
      <c r="AW198" s="11" t="s">
        <v>6</v>
      </c>
      <c r="AX198" s="11" t="s">
        <v>24</v>
      </c>
      <c r="AY198" s="214" t="s">
        <v>140</v>
      </c>
    </row>
    <row r="199" spans="2:65" s="1" customFormat="1" ht="31.5" customHeight="1">
      <c r="B199" s="40"/>
      <c r="C199" s="187" t="s">
        <v>353</v>
      </c>
      <c r="D199" s="187" t="s">
        <v>143</v>
      </c>
      <c r="E199" s="188" t="s">
        <v>354</v>
      </c>
      <c r="F199" s="189" t="s">
        <v>355</v>
      </c>
      <c r="G199" s="190" t="s">
        <v>158</v>
      </c>
      <c r="H199" s="191">
        <v>146.16</v>
      </c>
      <c r="I199" s="192"/>
      <c r="J199" s="193">
        <f>ROUND(I199*H199,2)</f>
        <v>0</v>
      </c>
      <c r="K199" s="189" t="s">
        <v>147</v>
      </c>
      <c r="L199" s="60"/>
      <c r="M199" s="194" t="s">
        <v>22</v>
      </c>
      <c r="N199" s="195" t="s">
        <v>50</v>
      </c>
      <c r="O199" s="41"/>
      <c r="P199" s="196">
        <f>O199*H199</f>
        <v>0</v>
      </c>
      <c r="Q199" s="196">
        <v>0</v>
      </c>
      <c r="R199" s="196">
        <f>Q199*H199</f>
        <v>0</v>
      </c>
      <c r="S199" s="196">
        <v>0</v>
      </c>
      <c r="T199" s="197">
        <f>S199*H199</f>
        <v>0</v>
      </c>
      <c r="AR199" s="23" t="s">
        <v>229</v>
      </c>
      <c r="AT199" s="23" t="s">
        <v>143</v>
      </c>
      <c r="AU199" s="23" t="s">
        <v>89</v>
      </c>
      <c r="AY199" s="23" t="s">
        <v>140</v>
      </c>
      <c r="BE199" s="198">
        <f>IF(N199="základní",J199,0)</f>
        <v>0</v>
      </c>
      <c r="BF199" s="198">
        <f>IF(N199="snížená",J199,0)</f>
        <v>0</v>
      </c>
      <c r="BG199" s="198">
        <f>IF(N199="zákl. přenesená",J199,0)</f>
        <v>0</v>
      </c>
      <c r="BH199" s="198">
        <f>IF(N199="sníž. přenesená",J199,0)</f>
        <v>0</v>
      </c>
      <c r="BI199" s="198">
        <f>IF(N199="nulová",J199,0)</f>
        <v>0</v>
      </c>
      <c r="BJ199" s="23" t="s">
        <v>89</v>
      </c>
      <c r="BK199" s="198">
        <f>ROUND(I199*H199,2)</f>
        <v>0</v>
      </c>
      <c r="BL199" s="23" t="s">
        <v>229</v>
      </c>
      <c r="BM199" s="23" t="s">
        <v>356</v>
      </c>
    </row>
    <row r="200" spans="2:65" s="11" customFormat="1">
      <c r="B200" s="204"/>
      <c r="C200" s="205"/>
      <c r="D200" s="199" t="s">
        <v>161</v>
      </c>
      <c r="E200" s="206" t="s">
        <v>22</v>
      </c>
      <c r="F200" s="207" t="s">
        <v>357</v>
      </c>
      <c r="G200" s="205"/>
      <c r="H200" s="208">
        <v>146.16</v>
      </c>
      <c r="I200" s="209"/>
      <c r="J200" s="205"/>
      <c r="K200" s="205"/>
      <c r="L200" s="210"/>
      <c r="M200" s="211"/>
      <c r="N200" s="212"/>
      <c r="O200" s="212"/>
      <c r="P200" s="212"/>
      <c r="Q200" s="212"/>
      <c r="R200" s="212"/>
      <c r="S200" s="212"/>
      <c r="T200" s="213"/>
      <c r="AT200" s="214" t="s">
        <v>161</v>
      </c>
      <c r="AU200" s="214" t="s">
        <v>89</v>
      </c>
      <c r="AV200" s="11" t="s">
        <v>89</v>
      </c>
      <c r="AW200" s="11" t="s">
        <v>42</v>
      </c>
      <c r="AX200" s="11" t="s">
        <v>24</v>
      </c>
      <c r="AY200" s="214" t="s">
        <v>140</v>
      </c>
    </row>
    <row r="201" spans="2:65" s="1" customFormat="1" ht="31.5" customHeight="1">
      <c r="B201" s="40"/>
      <c r="C201" s="229" t="s">
        <v>358</v>
      </c>
      <c r="D201" s="229" t="s">
        <v>230</v>
      </c>
      <c r="E201" s="230" t="s">
        <v>359</v>
      </c>
      <c r="F201" s="231" t="s">
        <v>360</v>
      </c>
      <c r="G201" s="232" t="s">
        <v>158</v>
      </c>
      <c r="H201" s="233">
        <v>160.77600000000001</v>
      </c>
      <c r="I201" s="234"/>
      <c r="J201" s="235">
        <f>ROUND(I201*H201,2)</f>
        <v>0</v>
      </c>
      <c r="K201" s="231" t="s">
        <v>147</v>
      </c>
      <c r="L201" s="236"/>
      <c r="M201" s="237" t="s">
        <v>22</v>
      </c>
      <c r="N201" s="238" t="s">
        <v>50</v>
      </c>
      <c r="O201" s="41"/>
      <c r="P201" s="196">
        <f>O201*H201</f>
        <v>0</v>
      </c>
      <c r="Q201" s="196">
        <v>1.1E-4</v>
      </c>
      <c r="R201" s="196">
        <f>Q201*H201</f>
        <v>1.7685360000000001E-2</v>
      </c>
      <c r="S201" s="196">
        <v>0</v>
      </c>
      <c r="T201" s="197">
        <f>S201*H201</f>
        <v>0</v>
      </c>
      <c r="AR201" s="23" t="s">
        <v>323</v>
      </c>
      <c r="AT201" s="23" t="s">
        <v>230</v>
      </c>
      <c r="AU201" s="23" t="s">
        <v>89</v>
      </c>
      <c r="AY201" s="23" t="s">
        <v>140</v>
      </c>
      <c r="BE201" s="198">
        <f>IF(N201="základní",J201,0)</f>
        <v>0</v>
      </c>
      <c r="BF201" s="198">
        <f>IF(N201="snížená",J201,0)</f>
        <v>0</v>
      </c>
      <c r="BG201" s="198">
        <f>IF(N201="zákl. přenesená",J201,0)</f>
        <v>0</v>
      </c>
      <c r="BH201" s="198">
        <f>IF(N201="sníž. přenesená",J201,0)</f>
        <v>0</v>
      </c>
      <c r="BI201" s="198">
        <f>IF(N201="nulová",J201,0)</f>
        <v>0</v>
      </c>
      <c r="BJ201" s="23" t="s">
        <v>89</v>
      </c>
      <c r="BK201" s="198">
        <f>ROUND(I201*H201,2)</f>
        <v>0</v>
      </c>
      <c r="BL201" s="23" t="s">
        <v>229</v>
      </c>
      <c r="BM201" s="23" t="s">
        <v>361</v>
      </c>
    </row>
    <row r="202" spans="2:65" s="1" customFormat="1" ht="27">
      <c r="B202" s="40"/>
      <c r="C202" s="62"/>
      <c r="D202" s="202" t="s">
        <v>350</v>
      </c>
      <c r="E202" s="62"/>
      <c r="F202" s="203" t="s">
        <v>362</v>
      </c>
      <c r="G202" s="62"/>
      <c r="H202" s="62"/>
      <c r="I202" s="157"/>
      <c r="J202" s="62"/>
      <c r="K202" s="62"/>
      <c r="L202" s="60"/>
      <c r="M202" s="201"/>
      <c r="N202" s="41"/>
      <c r="O202" s="41"/>
      <c r="P202" s="41"/>
      <c r="Q202" s="41"/>
      <c r="R202" s="41"/>
      <c r="S202" s="41"/>
      <c r="T202" s="77"/>
      <c r="AT202" s="23" t="s">
        <v>350</v>
      </c>
      <c r="AU202" s="23" t="s">
        <v>89</v>
      </c>
    </row>
    <row r="203" spans="2:65" s="11" customFormat="1">
      <c r="B203" s="204"/>
      <c r="C203" s="205"/>
      <c r="D203" s="199" t="s">
        <v>161</v>
      </c>
      <c r="E203" s="205"/>
      <c r="F203" s="207" t="s">
        <v>363</v>
      </c>
      <c r="G203" s="205"/>
      <c r="H203" s="208">
        <v>160.77600000000001</v>
      </c>
      <c r="I203" s="209"/>
      <c r="J203" s="205"/>
      <c r="K203" s="205"/>
      <c r="L203" s="210"/>
      <c r="M203" s="211"/>
      <c r="N203" s="212"/>
      <c r="O203" s="212"/>
      <c r="P203" s="212"/>
      <c r="Q203" s="212"/>
      <c r="R203" s="212"/>
      <c r="S203" s="212"/>
      <c r="T203" s="213"/>
      <c r="AT203" s="214" t="s">
        <v>161</v>
      </c>
      <c r="AU203" s="214" t="s">
        <v>89</v>
      </c>
      <c r="AV203" s="11" t="s">
        <v>89</v>
      </c>
      <c r="AW203" s="11" t="s">
        <v>6</v>
      </c>
      <c r="AX203" s="11" t="s">
        <v>24</v>
      </c>
      <c r="AY203" s="214" t="s">
        <v>140</v>
      </c>
    </row>
    <row r="204" spans="2:65" s="1" customFormat="1" ht="31.5" customHeight="1">
      <c r="B204" s="40"/>
      <c r="C204" s="187" t="s">
        <v>364</v>
      </c>
      <c r="D204" s="187" t="s">
        <v>143</v>
      </c>
      <c r="E204" s="188" t="s">
        <v>365</v>
      </c>
      <c r="F204" s="189" t="s">
        <v>366</v>
      </c>
      <c r="G204" s="190" t="s">
        <v>217</v>
      </c>
      <c r="H204" s="191">
        <v>0.11799999999999999</v>
      </c>
      <c r="I204" s="192"/>
      <c r="J204" s="193">
        <f>ROUND(I204*H204,2)</f>
        <v>0</v>
      </c>
      <c r="K204" s="189" t="s">
        <v>147</v>
      </c>
      <c r="L204" s="60"/>
      <c r="M204" s="194" t="s">
        <v>22</v>
      </c>
      <c r="N204" s="195" t="s">
        <v>50</v>
      </c>
      <c r="O204" s="41"/>
      <c r="P204" s="196">
        <f>O204*H204</f>
        <v>0</v>
      </c>
      <c r="Q204" s="196">
        <v>0</v>
      </c>
      <c r="R204" s="196">
        <f>Q204*H204</f>
        <v>0</v>
      </c>
      <c r="S204" s="196">
        <v>0</v>
      </c>
      <c r="T204" s="197">
        <f>S204*H204</f>
        <v>0</v>
      </c>
      <c r="AR204" s="23" t="s">
        <v>229</v>
      </c>
      <c r="AT204" s="23" t="s">
        <v>143</v>
      </c>
      <c r="AU204" s="23" t="s">
        <v>89</v>
      </c>
      <c r="AY204" s="23" t="s">
        <v>140</v>
      </c>
      <c r="BE204" s="198">
        <f>IF(N204="základní",J204,0)</f>
        <v>0</v>
      </c>
      <c r="BF204" s="198">
        <f>IF(N204="snížená",J204,0)</f>
        <v>0</v>
      </c>
      <c r="BG204" s="198">
        <f>IF(N204="zákl. přenesená",J204,0)</f>
        <v>0</v>
      </c>
      <c r="BH204" s="198">
        <f>IF(N204="sníž. přenesená",J204,0)</f>
        <v>0</v>
      </c>
      <c r="BI204" s="198">
        <f>IF(N204="nulová",J204,0)</f>
        <v>0</v>
      </c>
      <c r="BJ204" s="23" t="s">
        <v>89</v>
      </c>
      <c r="BK204" s="198">
        <f>ROUND(I204*H204,2)</f>
        <v>0</v>
      </c>
      <c r="BL204" s="23" t="s">
        <v>229</v>
      </c>
      <c r="BM204" s="23" t="s">
        <v>367</v>
      </c>
    </row>
    <row r="205" spans="2:65" s="1" customFormat="1" ht="121.5">
      <c r="B205" s="40"/>
      <c r="C205" s="62"/>
      <c r="D205" s="202" t="s">
        <v>150</v>
      </c>
      <c r="E205" s="62"/>
      <c r="F205" s="203" t="s">
        <v>368</v>
      </c>
      <c r="G205" s="62"/>
      <c r="H205" s="62"/>
      <c r="I205" s="157"/>
      <c r="J205" s="62"/>
      <c r="K205" s="62"/>
      <c r="L205" s="60"/>
      <c r="M205" s="201"/>
      <c r="N205" s="41"/>
      <c r="O205" s="41"/>
      <c r="P205" s="41"/>
      <c r="Q205" s="41"/>
      <c r="R205" s="41"/>
      <c r="S205" s="41"/>
      <c r="T205" s="77"/>
      <c r="AT205" s="23" t="s">
        <v>150</v>
      </c>
      <c r="AU205" s="23" t="s">
        <v>89</v>
      </c>
    </row>
    <row r="206" spans="2:65" s="10" customFormat="1" ht="29.85" customHeight="1">
      <c r="B206" s="170"/>
      <c r="C206" s="171"/>
      <c r="D206" s="184" t="s">
        <v>77</v>
      </c>
      <c r="E206" s="185" t="s">
        <v>369</v>
      </c>
      <c r="F206" s="185" t="s">
        <v>370</v>
      </c>
      <c r="G206" s="171"/>
      <c r="H206" s="171"/>
      <c r="I206" s="174"/>
      <c r="J206" s="186">
        <f>BK206</f>
        <v>0</v>
      </c>
      <c r="K206" s="171"/>
      <c r="L206" s="176"/>
      <c r="M206" s="177"/>
      <c r="N206" s="178"/>
      <c r="O206" s="178"/>
      <c r="P206" s="179">
        <f>SUM(P207:P235)</f>
        <v>0</v>
      </c>
      <c r="Q206" s="178"/>
      <c r="R206" s="179">
        <f>SUM(R207:R235)</f>
        <v>0.72392000000000001</v>
      </c>
      <c r="S206" s="178"/>
      <c r="T206" s="180">
        <f>SUM(T207:T235)</f>
        <v>0.234432</v>
      </c>
      <c r="AR206" s="181" t="s">
        <v>89</v>
      </c>
      <c r="AT206" s="182" t="s">
        <v>77</v>
      </c>
      <c r="AU206" s="182" t="s">
        <v>24</v>
      </c>
      <c r="AY206" s="181" t="s">
        <v>140</v>
      </c>
      <c r="BK206" s="183">
        <f>SUM(BK207:BK235)</f>
        <v>0</v>
      </c>
    </row>
    <row r="207" spans="2:65" s="1" customFormat="1" ht="22.5" customHeight="1">
      <c r="B207" s="40"/>
      <c r="C207" s="187" t="s">
        <v>371</v>
      </c>
      <c r="D207" s="187" t="s">
        <v>143</v>
      </c>
      <c r="E207" s="188" t="s">
        <v>372</v>
      </c>
      <c r="F207" s="189" t="s">
        <v>373</v>
      </c>
      <c r="G207" s="190" t="s">
        <v>175</v>
      </c>
      <c r="H207" s="191">
        <v>118.4</v>
      </c>
      <c r="I207" s="192"/>
      <c r="J207" s="193">
        <f>ROUND(I207*H207,2)</f>
        <v>0</v>
      </c>
      <c r="K207" s="189" t="s">
        <v>147</v>
      </c>
      <c r="L207" s="60"/>
      <c r="M207" s="194" t="s">
        <v>22</v>
      </c>
      <c r="N207" s="195" t="s">
        <v>50</v>
      </c>
      <c r="O207" s="41"/>
      <c r="P207" s="196">
        <f>O207*H207</f>
        <v>0</v>
      </c>
      <c r="Q207" s="196">
        <v>0</v>
      </c>
      <c r="R207" s="196">
        <f>Q207*H207</f>
        <v>0</v>
      </c>
      <c r="S207" s="196">
        <v>1.98E-3</v>
      </c>
      <c r="T207" s="197">
        <f>S207*H207</f>
        <v>0.234432</v>
      </c>
      <c r="AR207" s="23" t="s">
        <v>229</v>
      </c>
      <c r="AT207" s="23" t="s">
        <v>143</v>
      </c>
      <c r="AU207" s="23" t="s">
        <v>89</v>
      </c>
      <c r="AY207" s="23" t="s">
        <v>140</v>
      </c>
      <c r="BE207" s="198">
        <f>IF(N207="základní",J207,0)</f>
        <v>0</v>
      </c>
      <c r="BF207" s="198">
        <f>IF(N207="snížená",J207,0)</f>
        <v>0</v>
      </c>
      <c r="BG207" s="198">
        <f>IF(N207="zákl. přenesená",J207,0)</f>
        <v>0</v>
      </c>
      <c r="BH207" s="198">
        <f>IF(N207="sníž. přenesená",J207,0)</f>
        <v>0</v>
      </c>
      <c r="BI207" s="198">
        <f>IF(N207="nulová",J207,0)</f>
        <v>0</v>
      </c>
      <c r="BJ207" s="23" t="s">
        <v>89</v>
      </c>
      <c r="BK207" s="198">
        <f>ROUND(I207*H207,2)</f>
        <v>0</v>
      </c>
      <c r="BL207" s="23" t="s">
        <v>229</v>
      </c>
      <c r="BM207" s="23" t="s">
        <v>374</v>
      </c>
    </row>
    <row r="208" spans="2:65" s="1" customFormat="1" ht="40.5">
      <c r="B208" s="40"/>
      <c r="C208" s="62"/>
      <c r="D208" s="202" t="s">
        <v>150</v>
      </c>
      <c r="E208" s="62"/>
      <c r="F208" s="203" t="s">
        <v>375</v>
      </c>
      <c r="G208" s="62"/>
      <c r="H208" s="62"/>
      <c r="I208" s="157"/>
      <c r="J208" s="62"/>
      <c r="K208" s="62"/>
      <c r="L208" s="60"/>
      <c r="M208" s="201"/>
      <c r="N208" s="41"/>
      <c r="O208" s="41"/>
      <c r="P208" s="41"/>
      <c r="Q208" s="41"/>
      <c r="R208" s="41"/>
      <c r="S208" s="41"/>
      <c r="T208" s="77"/>
      <c r="AT208" s="23" t="s">
        <v>150</v>
      </c>
      <c r="AU208" s="23" t="s">
        <v>89</v>
      </c>
    </row>
    <row r="209" spans="2:65" s="11" customFormat="1">
      <c r="B209" s="204"/>
      <c r="C209" s="205"/>
      <c r="D209" s="202" t="s">
        <v>161</v>
      </c>
      <c r="E209" s="215" t="s">
        <v>22</v>
      </c>
      <c r="F209" s="216" t="s">
        <v>376</v>
      </c>
      <c r="G209" s="205"/>
      <c r="H209" s="217">
        <v>110.4</v>
      </c>
      <c r="I209" s="209"/>
      <c r="J209" s="205"/>
      <c r="K209" s="205"/>
      <c r="L209" s="210"/>
      <c r="M209" s="211"/>
      <c r="N209" s="212"/>
      <c r="O209" s="212"/>
      <c r="P209" s="212"/>
      <c r="Q209" s="212"/>
      <c r="R209" s="212"/>
      <c r="S209" s="212"/>
      <c r="T209" s="213"/>
      <c r="AT209" s="214" t="s">
        <v>161</v>
      </c>
      <c r="AU209" s="214" t="s">
        <v>89</v>
      </c>
      <c r="AV209" s="11" t="s">
        <v>89</v>
      </c>
      <c r="AW209" s="11" t="s">
        <v>42</v>
      </c>
      <c r="AX209" s="11" t="s">
        <v>78</v>
      </c>
      <c r="AY209" s="214" t="s">
        <v>140</v>
      </c>
    </row>
    <row r="210" spans="2:65" s="11" customFormat="1">
      <c r="B210" s="204"/>
      <c r="C210" s="205"/>
      <c r="D210" s="202" t="s">
        <v>161</v>
      </c>
      <c r="E210" s="215" t="s">
        <v>22</v>
      </c>
      <c r="F210" s="216" t="s">
        <v>377</v>
      </c>
      <c r="G210" s="205"/>
      <c r="H210" s="217">
        <v>8</v>
      </c>
      <c r="I210" s="209"/>
      <c r="J210" s="205"/>
      <c r="K210" s="205"/>
      <c r="L210" s="210"/>
      <c r="M210" s="211"/>
      <c r="N210" s="212"/>
      <c r="O210" s="212"/>
      <c r="P210" s="212"/>
      <c r="Q210" s="212"/>
      <c r="R210" s="212"/>
      <c r="S210" s="212"/>
      <c r="T210" s="213"/>
      <c r="AT210" s="214" t="s">
        <v>161</v>
      </c>
      <c r="AU210" s="214" t="s">
        <v>89</v>
      </c>
      <c r="AV210" s="11" t="s">
        <v>89</v>
      </c>
      <c r="AW210" s="11" t="s">
        <v>42</v>
      </c>
      <c r="AX210" s="11" t="s">
        <v>78</v>
      </c>
      <c r="AY210" s="214" t="s">
        <v>140</v>
      </c>
    </row>
    <row r="211" spans="2:65" s="12" customFormat="1">
      <c r="B211" s="218"/>
      <c r="C211" s="219"/>
      <c r="D211" s="199" t="s">
        <v>161</v>
      </c>
      <c r="E211" s="220" t="s">
        <v>22</v>
      </c>
      <c r="F211" s="221" t="s">
        <v>195</v>
      </c>
      <c r="G211" s="219"/>
      <c r="H211" s="222">
        <v>118.4</v>
      </c>
      <c r="I211" s="223"/>
      <c r="J211" s="219"/>
      <c r="K211" s="219"/>
      <c r="L211" s="224"/>
      <c r="M211" s="225"/>
      <c r="N211" s="226"/>
      <c r="O211" s="226"/>
      <c r="P211" s="226"/>
      <c r="Q211" s="226"/>
      <c r="R211" s="226"/>
      <c r="S211" s="226"/>
      <c r="T211" s="227"/>
      <c r="AT211" s="228" t="s">
        <v>161</v>
      </c>
      <c r="AU211" s="228" t="s">
        <v>89</v>
      </c>
      <c r="AV211" s="12" t="s">
        <v>148</v>
      </c>
      <c r="AW211" s="12" t="s">
        <v>42</v>
      </c>
      <c r="AX211" s="12" t="s">
        <v>24</v>
      </c>
      <c r="AY211" s="228" t="s">
        <v>140</v>
      </c>
    </row>
    <row r="212" spans="2:65" s="1" customFormat="1" ht="22.5" customHeight="1">
      <c r="B212" s="40"/>
      <c r="C212" s="187" t="s">
        <v>378</v>
      </c>
      <c r="D212" s="187" t="s">
        <v>143</v>
      </c>
      <c r="E212" s="188" t="s">
        <v>379</v>
      </c>
      <c r="F212" s="189" t="s">
        <v>380</v>
      </c>
      <c r="G212" s="190" t="s">
        <v>146</v>
      </c>
      <c r="H212" s="191">
        <v>28</v>
      </c>
      <c r="I212" s="192"/>
      <c r="J212" s="193">
        <f>ROUND(I212*H212,2)</f>
        <v>0</v>
      </c>
      <c r="K212" s="189" t="s">
        <v>147</v>
      </c>
      <c r="L212" s="60"/>
      <c r="M212" s="194" t="s">
        <v>22</v>
      </c>
      <c r="N212" s="195" t="s">
        <v>50</v>
      </c>
      <c r="O212" s="41"/>
      <c r="P212" s="196">
        <f>O212*H212</f>
        <v>0</v>
      </c>
      <c r="Q212" s="196">
        <v>1.34E-3</v>
      </c>
      <c r="R212" s="196">
        <f>Q212*H212</f>
        <v>3.7519999999999998E-2</v>
      </c>
      <c r="S212" s="196">
        <v>0</v>
      </c>
      <c r="T212" s="197">
        <f>S212*H212</f>
        <v>0</v>
      </c>
      <c r="AR212" s="23" t="s">
        <v>229</v>
      </c>
      <c r="AT212" s="23" t="s">
        <v>143</v>
      </c>
      <c r="AU212" s="23" t="s">
        <v>89</v>
      </c>
      <c r="AY212" s="23" t="s">
        <v>140</v>
      </c>
      <c r="BE212" s="198">
        <f>IF(N212="základní",J212,0)</f>
        <v>0</v>
      </c>
      <c r="BF212" s="198">
        <f>IF(N212="snížená",J212,0)</f>
        <v>0</v>
      </c>
      <c r="BG212" s="198">
        <f>IF(N212="zákl. přenesená",J212,0)</f>
        <v>0</v>
      </c>
      <c r="BH212" s="198">
        <f>IF(N212="sníž. přenesená",J212,0)</f>
        <v>0</v>
      </c>
      <c r="BI212" s="198">
        <f>IF(N212="nulová",J212,0)</f>
        <v>0</v>
      </c>
      <c r="BJ212" s="23" t="s">
        <v>89</v>
      </c>
      <c r="BK212" s="198">
        <f>ROUND(I212*H212,2)</f>
        <v>0</v>
      </c>
      <c r="BL212" s="23" t="s">
        <v>229</v>
      </c>
      <c r="BM212" s="23" t="s">
        <v>381</v>
      </c>
    </row>
    <row r="213" spans="2:65" s="11" customFormat="1">
      <c r="B213" s="204"/>
      <c r="C213" s="205"/>
      <c r="D213" s="199" t="s">
        <v>161</v>
      </c>
      <c r="E213" s="206" t="s">
        <v>22</v>
      </c>
      <c r="F213" s="207" t="s">
        <v>382</v>
      </c>
      <c r="G213" s="205"/>
      <c r="H213" s="208">
        <v>28</v>
      </c>
      <c r="I213" s="209"/>
      <c r="J213" s="205"/>
      <c r="K213" s="205"/>
      <c r="L213" s="210"/>
      <c r="M213" s="211"/>
      <c r="N213" s="212"/>
      <c r="O213" s="212"/>
      <c r="P213" s="212"/>
      <c r="Q213" s="212"/>
      <c r="R213" s="212"/>
      <c r="S213" s="212"/>
      <c r="T213" s="213"/>
      <c r="AT213" s="214" t="s">
        <v>161</v>
      </c>
      <c r="AU213" s="214" t="s">
        <v>89</v>
      </c>
      <c r="AV213" s="11" t="s">
        <v>89</v>
      </c>
      <c r="AW213" s="11" t="s">
        <v>42</v>
      </c>
      <c r="AX213" s="11" t="s">
        <v>24</v>
      </c>
      <c r="AY213" s="214" t="s">
        <v>140</v>
      </c>
    </row>
    <row r="214" spans="2:65" s="1" customFormat="1" ht="22.5" customHeight="1">
      <c r="B214" s="40"/>
      <c r="C214" s="187" t="s">
        <v>383</v>
      </c>
      <c r="D214" s="187" t="s">
        <v>143</v>
      </c>
      <c r="E214" s="188" t="s">
        <v>384</v>
      </c>
      <c r="F214" s="189" t="s">
        <v>385</v>
      </c>
      <c r="G214" s="190" t="s">
        <v>175</v>
      </c>
      <c r="H214" s="191">
        <v>84.8</v>
      </c>
      <c r="I214" s="192"/>
      <c r="J214" s="193">
        <f>ROUND(I214*H214,2)</f>
        <v>0</v>
      </c>
      <c r="K214" s="189" t="s">
        <v>147</v>
      </c>
      <c r="L214" s="60"/>
      <c r="M214" s="194" t="s">
        <v>22</v>
      </c>
      <c r="N214" s="195" t="s">
        <v>50</v>
      </c>
      <c r="O214" s="41"/>
      <c r="P214" s="196">
        <f>O214*H214</f>
        <v>0</v>
      </c>
      <c r="Q214" s="196">
        <v>1.1999999999999999E-3</v>
      </c>
      <c r="R214" s="196">
        <f>Q214*H214</f>
        <v>0.10175999999999999</v>
      </c>
      <c r="S214" s="196">
        <v>0</v>
      </c>
      <c r="T214" s="197">
        <f>S214*H214</f>
        <v>0</v>
      </c>
      <c r="AR214" s="23" t="s">
        <v>229</v>
      </c>
      <c r="AT214" s="23" t="s">
        <v>143</v>
      </c>
      <c r="AU214" s="23" t="s">
        <v>89</v>
      </c>
      <c r="AY214" s="23" t="s">
        <v>140</v>
      </c>
      <c r="BE214" s="198">
        <f>IF(N214="základní",J214,0)</f>
        <v>0</v>
      </c>
      <c r="BF214" s="198">
        <f>IF(N214="snížená",J214,0)</f>
        <v>0</v>
      </c>
      <c r="BG214" s="198">
        <f>IF(N214="zákl. přenesená",J214,0)</f>
        <v>0</v>
      </c>
      <c r="BH214" s="198">
        <f>IF(N214="sníž. přenesená",J214,0)</f>
        <v>0</v>
      </c>
      <c r="BI214" s="198">
        <f>IF(N214="nulová",J214,0)</f>
        <v>0</v>
      </c>
      <c r="BJ214" s="23" t="s">
        <v>89</v>
      </c>
      <c r="BK214" s="198">
        <f>ROUND(I214*H214,2)</f>
        <v>0</v>
      </c>
      <c r="BL214" s="23" t="s">
        <v>229</v>
      </c>
      <c r="BM214" s="23" t="s">
        <v>386</v>
      </c>
    </row>
    <row r="215" spans="2:65" s="1" customFormat="1" ht="67.5">
      <c r="B215" s="40"/>
      <c r="C215" s="62"/>
      <c r="D215" s="202" t="s">
        <v>150</v>
      </c>
      <c r="E215" s="62"/>
      <c r="F215" s="203" t="s">
        <v>387</v>
      </c>
      <c r="G215" s="62"/>
      <c r="H215" s="62"/>
      <c r="I215" s="157"/>
      <c r="J215" s="62"/>
      <c r="K215" s="62"/>
      <c r="L215" s="60"/>
      <c r="M215" s="201"/>
      <c r="N215" s="41"/>
      <c r="O215" s="41"/>
      <c r="P215" s="41"/>
      <c r="Q215" s="41"/>
      <c r="R215" s="41"/>
      <c r="S215" s="41"/>
      <c r="T215" s="77"/>
      <c r="AT215" s="23" t="s">
        <v>150</v>
      </c>
      <c r="AU215" s="23" t="s">
        <v>89</v>
      </c>
    </row>
    <row r="216" spans="2:65" s="11" customFormat="1">
      <c r="B216" s="204"/>
      <c r="C216" s="205"/>
      <c r="D216" s="202" t="s">
        <v>161</v>
      </c>
      <c r="E216" s="215" t="s">
        <v>22</v>
      </c>
      <c r="F216" s="216" t="s">
        <v>388</v>
      </c>
      <c r="G216" s="205"/>
      <c r="H216" s="217">
        <v>76.8</v>
      </c>
      <c r="I216" s="209"/>
      <c r="J216" s="205"/>
      <c r="K216" s="205"/>
      <c r="L216" s="210"/>
      <c r="M216" s="211"/>
      <c r="N216" s="212"/>
      <c r="O216" s="212"/>
      <c r="P216" s="212"/>
      <c r="Q216" s="212"/>
      <c r="R216" s="212"/>
      <c r="S216" s="212"/>
      <c r="T216" s="213"/>
      <c r="AT216" s="214" t="s">
        <v>161</v>
      </c>
      <c r="AU216" s="214" t="s">
        <v>89</v>
      </c>
      <c r="AV216" s="11" t="s">
        <v>89</v>
      </c>
      <c r="AW216" s="11" t="s">
        <v>42</v>
      </c>
      <c r="AX216" s="11" t="s">
        <v>78</v>
      </c>
      <c r="AY216" s="214" t="s">
        <v>140</v>
      </c>
    </row>
    <row r="217" spans="2:65" s="11" customFormat="1">
      <c r="B217" s="204"/>
      <c r="C217" s="205"/>
      <c r="D217" s="202" t="s">
        <v>161</v>
      </c>
      <c r="E217" s="215" t="s">
        <v>22</v>
      </c>
      <c r="F217" s="216" t="s">
        <v>377</v>
      </c>
      <c r="G217" s="205"/>
      <c r="H217" s="217">
        <v>8</v>
      </c>
      <c r="I217" s="209"/>
      <c r="J217" s="205"/>
      <c r="K217" s="205"/>
      <c r="L217" s="210"/>
      <c r="M217" s="211"/>
      <c r="N217" s="212"/>
      <c r="O217" s="212"/>
      <c r="P217" s="212"/>
      <c r="Q217" s="212"/>
      <c r="R217" s="212"/>
      <c r="S217" s="212"/>
      <c r="T217" s="213"/>
      <c r="AT217" s="214" t="s">
        <v>161</v>
      </c>
      <c r="AU217" s="214" t="s">
        <v>89</v>
      </c>
      <c r="AV217" s="11" t="s">
        <v>89</v>
      </c>
      <c r="AW217" s="11" t="s">
        <v>42</v>
      </c>
      <c r="AX217" s="11" t="s">
        <v>78</v>
      </c>
      <c r="AY217" s="214" t="s">
        <v>140</v>
      </c>
    </row>
    <row r="218" spans="2:65" s="12" customFormat="1">
      <c r="B218" s="218"/>
      <c r="C218" s="219"/>
      <c r="D218" s="199" t="s">
        <v>161</v>
      </c>
      <c r="E218" s="220" t="s">
        <v>22</v>
      </c>
      <c r="F218" s="221" t="s">
        <v>195</v>
      </c>
      <c r="G218" s="219"/>
      <c r="H218" s="222">
        <v>84.8</v>
      </c>
      <c r="I218" s="223"/>
      <c r="J218" s="219"/>
      <c r="K218" s="219"/>
      <c r="L218" s="224"/>
      <c r="M218" s="225"/>
      <c r="N218" s="226"/>
      <c r="O218" s="226"/>
      <c r="P218" s="226"/>
      <c r="Q218" s="226"/>
      <c r="R218" s="226"/>
      <c r="S218" s="226"/>
      <c r="T218" s="227"/>
      <c r="AT218" s="228" t="s">
        <v>161</v>
      </c>
      <c r="AU218" s="228" t="s">
        <v>89</v>
      </c>
      <c r="AV218" s="12" t="s">
        <v>148</v>
      </c>
      <c r="AW218" s="12" t="s">
        <v>42</v>
      </c>
      <c r="AX218" s="12" t="s">
        <v>24</v>
      </c>
      <c r="AY218" s="228" t="s">
        <v>140</v>
      </c>
    </row>
    <row r="219" spans="2:65" s="1" customFormat="1" ht="22.5" customHeight="1">
      <c r="B219" s="40"/>
      <c r="C219" s="187" t="s">
        <v>389</v>
      </c>
      <c r="D219" s="187" t="s">
        <v>143</v>
      </c>
      <c r="E219" s="188" t="s">
        <v>390</v>
      </c>
      <c r="F219" s="189" t="s">
        <v>391</v>
      </c>
      <c r="G219" s="190" t="s">
        <v>175</v>
      </c>
      <c r="H219" s="191">
        <v>18</v>
      </c>
      <c r="I219" s="192"/>
      <c r="J219" s="193">
        <f>ROUND(I219*H219,2)</f>
        <v>0</v>
      </c>
      <c r="K219" s="189" t="s">
        <v>147</v>
      </c>
      <c r="L219" s="60"/>
      <c r="M219" s="194" t="s">
        <v>22</v>
      </c>
      <c r="N219" s="195" t="s">
        <v>50</v>
      </c>
      <c r="O219" s="41"/>
      <c r="P219" s="196">
        <f>O219*H219</f>
        <v>0</v>
      </c>
      <c r="Q219" s="196">
        <v>2.9E-4</v>
      </c>
      <c r="R219" s="196">
        <f>Q219*H219</f>
        <v>5.2199999999999998E-3</v>
      </c>
      <c r="S219" s="196">
        <v>0</v>
      </c>
      <c r="T219" s="197">
        <f>S219*H219</f>
        <v>0</v>
      </c>
      <c r="AR219" s="23" t="s">
        <v>229</v>
      </c>
      <c r="AT219" s="23" t="s">
        <v>143</v>
      </c>
      <c r="AU219" s="23" t="s">
        <v>89</v>
      </c>
      <c r="AY219" s="23" t="s">
        <v>140</v>
      </c>
      <c r="BE219" s="198">
        <f>IF(N219="základní",J219,0)</f>
        <v>0</v>
      </c>
      <c r="BF219" s="198">
        <f>IF(N219="snížená",J219,0)</f>
        <v>0</v>
      </c>
      <c r="BG219" s="198">
        <f>IF(N219="zákl. přenesená",J219,0)</f>
        <v>0</v>
      </c>
      <c r="BH219" s="198">
        <f>IF(N219="sníž. přenesená",J219,0)</f>
        <v>0</v>
      </c>
      <c r="BI219" s="198">
        <f>IF(N219="nulová",J219,0)</f>
        <v>0</v>
      </c>
      <c r="BJ219" s="23" t="s">
        <v>89</v>
      </c>
      <c r="BK219" s="198">
        <f>ROUND(I219*H219,2)</f>
        <v>0</v>
      </c>
      <c r="BL219" s="23" t="s">
        <v>229</v>
      </c>
      <c r="BM219" s="23" t="s">
        <v>392</v>
      </c>
    </row>
    <row r="220" spans="2:65" s="1" customFormat="1" ht="67.5">
      <c r="B220" s="40"/>
      <c r="C220" s="62"/>
      <c r="D220" s="202" t="s">
        <v>150</v>
      </c>
      <c r="E220" s="62"/>
      <c r="F220" s="203" t="s">
        <v>387</v>
      </c>
      <c r="G220" s="62"/>
      <c r="H220" s="62"/>
      <c r="I220" s="157"/>
      <c r="J220" s="62"/>
      <c r="K220" s="62"/>
      <c r="L220" s="60"/>
      <c r="M220" s="201"/>
      <c r="N220" s="41"/>
      <c r="O220" s="41"/>
      <c r="P220" s="41"/>
      <c r="Q220" s="41"/>
      <c r="R220" s="41"/>
      <c r="S220" s="41"/>
      <c r="T220" s="77"/>
      <c r="AT220" s="23" t="s">
        <v>150</v>
      </c>
      <c r="AU220" s="23" t="s">
        <v>89</v>
      </c>
    </row>
    <row r="221" spans="2:65" s="11" customFormat="1">
      <c r="B221" s="204"/>
      <c r="C221" s="205"/>
      <c r="D221" s="202" t="s">
        <v>161</v>
      </c>
      <c r="E221" s="215" t="s">
        <v>22</v>
      </c>
      <c r="F221" s="216" t="s">
        <v>393</v>
      </c>
      <c r="G221" s="205"/>
      <c r="H221" s="217">
        <v>12</v>
      </c>
      <c r="I221" s="209"/>
      <c r="J221" s="205"/>
      <c r="K221" s="205"/>
      <c r="L221" s="210"/>
      <c r="M221" s="211"/>
      <c r="N221" s="212"/>
      <c r="O221" s="212"/>
      <c r="P221" s="212"/>
      <c r="Q221" s="212"/>
      <c r="R221" s="212"/>
      <c r="S221" s="212"/>
      <c r="T221" s="213"/>
      <c r="AT221" s="214" t="s">
        <v>161</v>
      </c>
      <c r="AU221" s="214" t="s">
        <v>89</v>
      </c>
      <c r="AV221" s="11" t="s">
        <v>89</v>
      </c>
      <c r="AW221" s="11" t="s">
        <v>42</v>
      </c>
      <c r="AX221" s="11" t="s">
        <v>78</v>
      </c>
      <c r="AY221" s="214" t="s">
        <v>140</v>
      </c>
    </row>
    <row r="222" spans="2:65" s="11" customFormat="1">
      <c r="B222" s="204"/>
      <c r="C222" s="205"/>
      <c r="D222" s="202" t="s">
        <v>161</v>
      </c>
      <c r="E222" s="215" t="s">
        <v>22</v>
      </c>
      <c r="F222" s="216" t="s">
        <v>394</v>
      </c>
      <c r="G222" s="205"/>
      <c r="H222" s="217">
        <v>6</v>
      </c>
      <c r="I222" s="209"/>
      <c r="J222" s="205"/>
      <c r="K222" s="205"/>
      <c r="L222" s="210"/>
      <c r="M222" s="211"/>
      <c r="N222" s="212"/>
      <c r="O222" s="212"/>
      <c r="P222" s="212"/>
      <c r="Q222" s="212"/>
      <c r="R222" s="212"/>
      <c r="S222" s="212"/>
      <c r="T222" s="213"/>
      <c r="AT222" s="214" t="s">
        <v>161</v>
      </c>
      <c r="AU222" s="214" t="s">
        <v>89</v>
      </c>
      <c r="AV222" s="11" t="s">
        <v>89</v>
      </c>
      <c r="AW222" s="11" t="s">
        <v>42</v>
      </c>
      <c r="AX222" s="11" t="s">
        <v>78</v>
      </c>
      <c r="AY222" s="214" t="s">
        <v>140</v>
      </c>
    </row>
    <row r="223" spans="2:65" s="12" customFormat="1">
      <c r="B223" s="218"/>
      <c r="C223" s="219"/>
      <c r="D223" s="199" t="s">
        <v>161</v>
      </c>
      <c r="E223" s="220" t="s">
        <v>22</v>
      </c>
      <c r="F223" s="221" t="s">
        <v>195</v>
      </c>
      <c r="G223" s="219"/>
      <c r="H223" s="222">
        <v>18</v>
      </c>
      <c r="I223" s="223"/>
      <c r="J223" s="219"/>
      <c r="K223" s="219"/>
      <c r="L223" s="224"/>
      <c r="M223" s="225"/>
      <c r="N223" s="226"/>
      <c r="O223" s="226"/>
      <c r="P223" s="226"/>
      <c r="Q223" s="226"/>
      <c r="R223" s="226"/>
      <c r="S223" s="226"/>
      <c r="T223" s="227"/>
      <c r="AT223" s="228" t="s">
        <v>161</v>
      </c>
      <c r="AU223" s="228" t="s">
        <v>89</v>
      </c>
      <c r="AV223" s="12" t="s">
        <v>148</v>
      </c>
      <c r="AW223" s="12" t="s">
        <v>42</v>
      </c>
      <c r="AX223" s="12" t="s">
        <v>24</v>
      </c>
      <c r="AY223" s="228" t="s">
        <v>140</v>
      </c>
    </row>
    <row r="224" spans="2:65" s="1" customFormat="1" ht="22.5" customHeight="1">
      <c r="B224" s="40"/>
      <c r="C224" s="187" t="s">
        <v>395</v>
      </c>
      <c r="D224" s="187" t="s">
        <v>143</v>
      </c>
      <c r="E224" s="188" t="s">
        <v>396</v>
      </c>
      <c r="F224" s="189" t="s">
        <v>397</v>
      </c>
      <c r="G224" s="190" t="s">
        <v>175</v>
      </c>
      <c r="H224" s="191">
        <v>97.2</v>
      </c>
      <c r="I224" s="192"/>
      <c r="J224" s="193">
        <f>ROUND(I224*H224,2)</f>
        <v>0</v>
      </c>
      <c r="K224" s="189" t="s">
        <v>147</v>
      </c>
      <c r="L224" s="60"/>
      <c r="M224" s="194" t="s">
        <v>22</v>
      </c>
      <c r="N224" s="195" t="s">
        <v>50</v>
      </c>
      <c r="O224" s="41"/>
      <c r="P224" s="196">
        <f>O224*H224</f>
        <v>0</v>
      </c>
      <c r="Q224" s="196">
        <v>3.5E-4</v>
      </c>
      <c r="R224" s="196">
        <f>Q224*H224</f>
        <v>3.4020000000000002E-2</v>
      </c>
      <c r="S224" s="196">
        <v>0</v>
      </c>
      <c r="T224" s="197">
        <f>S224*H224</f>
        <v>0</v>
      </c>
      <c r="AR224" s="23" t="s">
        <v>229</v>
      </c>
      <c r="AT224" s="23" t="s">
        <v>143</v>
      </c>
      <c r="AU224" s="23" t="s">
        <v>89</v>
      </c>
      <c r="AY224" s="23" t="s">
        <v>140</v>
      </c>
      <c r="BE224" s="198">
        <f>IF(N224="základní",J224,0)</f>
        <v>0</v>
      </c>
      <c r="BF224" s="198">
        <f>IF(N224="snížená",J224,0)</f>
        <v>0</v>
      </c>
      <c r="BG224" s="198">
        <f>IF(N224="zákl. přenesená",J224,0)</f>
        <v>0</v>
      </c>
      <c r="BH224" s="198">
        <f>IF(N224="sníž. přenesená",J224,0)</f>
        <v>0</v>
      </c>
      <c r="BI224" s="198">
        <f>IF(N224="nulová",J224,0)</f>
        <v>0</v>
      </c>
      <c r="BJ224" s="23" t="s">
        <v>89</v>
      </c>
      <c r="BK224" s="198">
        <f>ROUND(I224*H224,2)</f>
        <v>0</v>
      </c>
      <c r="BL224" s="23" t="s">
        <v>229</v>
      </c>
      <c r="BM224" s="23" t="s">
        <v>398</v>
      </c>
    </row>
    <row r="225" spans="2:65" s="1" customFormat="1" ht="67.5">
      <c r="B225" s="40"/>
      <c r="C225" s="62"/>
      <c r="D225" s="202" t="s">
        <v>150</v>
      </c>
      <c r="E225" s="62"/>
      <c r="F225" s="203" t="s">
        <v>387</v>
      </c>
      <c r="G225" s="62"/>
      <c r="H225" s="62"/>
      <c r="I225" s="157"/>
      <c r="J225" s="62"/>
      <c r="K225" s="62"/>
      <c r="L225" s="60"/>
      <c r="M225" s="201"/>
      <c r="N225" s="41"/>
      <c r="O225" s="41"/>
      <c r="P225" s="41"/>
      <c r="Q225" s="41"/>
      <c r="R225" s="41"/>
      <c r="S225" s="41"/>
      <c r="T225" s="77"/>
      <c r="AT225" s="23" t="s">
        <v>150</v>
      </c>
      <c r="AU225" s="23" t="s">
        <v>89</v>
      </c>
    </row>
    <row r="226" spans="2:65" s="11" customFormat="1">
      <c r="B226" s="204"/>
      <c r="C226" s="205"/>
      <c r="D226" s="202" t="s">
        <v>161</v>
      </c>
      <c r="E226" s="215" t="s">
        <v>22</v>
      </c>
      <c r="F226" s="216" t="s">
        <v>399</v>
      </c>
      <c r="G226" s="205"/>
      <c r="H226" s="217">
        <v>91.2</v>
      </c>
      <c r="I226" s="209"/>
      <c r="J226" s="205"/>
      <c r="K226" s="205"/>
      <c r="L226" s="210"/>
      <c r="M226" s="211"/>
      <c r="N226" s="212"/>
      <c r="O226" s="212"/>
      <c r="P226" s="212"/>
      <c r="Q226" s="212"/>
      <c r="R226" s="212"/>
      <c r="S226" s="212"/>
      <c r="T226" s="213"/>
      <c r="AT226" s="214" t="s">
        <v>161</v>
      </c>
      <c r="AU226" s="214" t="s">
        <v>89</v>
      </c>
      <c r="AV226" s="11" t="s">
        <v>89</v>
      </c>
      <c r="AW226" s="11" t="s">
        <v>42</v>
      </c>
      <c r="AX226" s="11" t="s">
        <v>78</v>
      </c>
      <c r="AY226" s="214" t="s">
        <v>140</v>
      </c>
    </row>
    <row r="227" spans="2:65" s="11" customFormat="1">
      <c r="B227" s="204"/>
      <c r="C227" s="205"/>
      <c r="D227" s="202" t="s">
        <v>161</v>
      </c>
      <c r="E227" s="215" t="s">
        <v>22</v>
      </c>
      <c r="F227" s="216" t="s">
        <v>394</v>
      </c>
      <c r="G227" s="205"/>
      <c r="H227" s="217">
        <v>6</v>
      </c>
      <c r="I227" s="209"/>
      <c r="J227" s="205"/>
      <c r="K227" s="205"/>
      <c r="L227" s="210"/>
      <c r="M227" s="211"/>
      <c r="N227" s="212"/>
      <c r="O227" s="212"/>
      <c r="P227" s="212"/>
      <c r="Q227" s="212"/>
      <c r="R227" s="212"/>
      <c r="S227" s="212"/>
      <c r="T227" s="213"/>
      <c r="AT227" s="214" t="s">
        <v>161</v>
      </c>
      <c r="AU227" s="214" t="s">
        <v>89</v>
      </c>
      <c r="AV227" s="11" t="s">
        <v>89</v>
      </c>
      <c r="AW227" s="11" t="s">
        <v>42</v>
      </c>
      <c r="AX227" s="11" t="s">
        <v>78</v>
      </c>
      <c r="AY227" s="214" t="s">
        <v>140</v>
      </c>
    </row>
    <row r="228" spans="2:65" s="12" customFormat="1">
      <c r="B228" s="218"/>
      <c r="C228" s="219"/>
      <c r="D228" s="199" t="s">
        <v>161</v>
      </c>
      <c r="E228" s="220" t="s">
        <v>22</v>
      </c>
      <c r="F228" s="221" t="s">
        <v>195</v>
      </c>
      <c r="G228" s="219"/>
      <c r="H228" s="222">
        <v>97.2</v>
      </c>
      <c r="I228" s="223"/>
      <c r="J228" s="219"/>
      <c r="K228" s="219"/>
      <c r="L228" s="224"/>
      <c r="M228" s="225"/>
      <c r="N228" s="226"/>
      <c r="O228" s="226"/>
      <c r="P228" s="226"/>
      <c r="Q228" s="226"/>
      <c r="R228" s="226"/>
      <c r="S228" s="226"/>
      <c r="T228" s="227"/>
      <c r="AT228" s="228" t="s">
        <v>161</v>
      </c>
      <c r="AU228" s="228" t="s">
        <v>89</v>
      </c>
      <c r="AV228" s="12" t="s">
        <v>148</v>
      </c>
      <c r="AW228" s="12" t="s">
        <v>42</v>
      </c>
      <c r="AX228" s="12" t="s">
        <v>24</v>
      </c>
      <c r="AY228" s="228" t="s">
        <v>140</v>
      </c>
    </row>
    <row r="229" spans="2:65" s="1" customFormat="1" ht="22.5" customHeight="1">
      <c r="B229" s="40"/>
      <c r="C229" s="187" t="s">
        <v>400</v>
      </c>
      <c r="D229" s="187" t="s">
        <v>143</v>
      </c>
      <c r="E229" s="188" t="s">
        <v>401</v>
      </c>
      <c r="F229" s="189" t="s">
        <v>402</v>
      </c>
      <c r="G229" s="190" t="s">
        <v>175</v>
      </c>
      <c r="H229" s="191">
        <v>247.2</v>
      </c>
      <c r="I229" s="192"/>
      <c r="J229" s="193">
        <f>ROUND(I229*H229,2)</f>
        <v>0</v>
      </c>
      <c r="K229" s="189" t="s">
        <v>147</v>
      </c>
      <c r="L229" s="60"/>
      <c r="M229" s="194" t="s">
        <v>22</v>
      </c>
      <c r="N229" s="195" t="s">
        <v>50</v>
      </c>
      <c r="O229" s="41"/>
      <c r="P229" s="196">
        <f>O229*H229</f>
        <v>0</v>
      </c>
      <c r="Q229" s="196">
        <v>0</v>
      </c>
      <c r="R229" s="196">
        <f>Q229*H229</f>
        <v>0</v>
      </c>
      <c r="S229" s="196">
        <v>0</v>
      </c>
      <c r="T229" s="197">
        <f>S229*H229</f>
        <v>0</v>
      </c>
      <c r="AR229" s="23" t="s">
        <v>229</v>
      </c>
      <c r="AT229" s="23" t="s">
        <v>143</v>
      </c>
      <c r="AU229" s="23" t="s">
        <v>89</v>
      </c>
      <c r="AY229" s="23" t="s">
        <v>140</v>
      </c>
      <c r="BE229" s="198">
        <f>IF(N229="základní",J229,0)</f>
        <v>0</v>
      </c>
      <c r="BF229" s="198">
        <f>IF(N229="snížená",J229,0)</f>
        <v>0</v>
      </c>
      <c r="BG229" s="198">
        <f>IF(N229="zákl. přenesená",J229,0)</f>
        <v>0</v>
      </c>
      <c r="BH229" s="198">
        <f>IF(N229="sníž. přenesená",J229,0)</f>
        <v>0</v>
      </c>
      <c r="BI229" s="198">
        <f>IF(N229="nulová",J229,0)</f>
        <v>0</v>
      </c>
      <c r="BJ229" s="23" t="s">
        <v>89</v>
      </c>
      <c r="BK229" s="198">
        <f>ROUND(I229*H229,2)</f>
        <v>0</v>
      </c>
      <c r="BL229" s="23" t="s">
        <v>229</v>
      </c>
      <c r="BM229" s="23" t="s">
        <v>403</v>
      </c>
    </row>
    <row r="230" spans="2:65" s="1" customFormat="1" ht="27">
      <c r="B230" s="40"/>
      <c r="C230" s="62"/>
      <c r="D230" s="202" t="s">
        <v>150</v>
      </c>
      <c r="E230" s="62"/>
      <c r="F230" s="203" t="s">
        <v>404</v>
      </c>
      <c r="G230" s="62"/>
      <c r="H230" s="62"/>
      <c r="I230" s="157"/>
      <c r="J230" s="62"/>
      <c r="K230" s="62"/>
      <c r="L230" s="60"/>
      <c r="M230" s="201"/>
      <c r="N230" s="41"/>
      <c r="O230" s="41"/>
      <c r="P230" s="41"/>
      <c r="Q230" s="41"/>
      <c r="R230" s="41"/>
      <c r="S230" s="41"/>
      <c r="T230" s="77"/>
      <c r="AT230" s="23" t="s">
        <v>150</v>
      </c>
      <c r="AU230" s="23" t="s">
        <v>89</v>
      </c>
    </row>
    <row r="231" spans="2:65" s="11" customFormat="1">
      <c r="B231" s="204"/>
      <c r="C231" s="205"/>
      <c r="D231" s="199" t="s">
        <v>161</v>
      </c>
      <c r="E231" s="206" t="s">
        <v>22</v>
      </c>
      <c r="F231" s="207" t="s">
        <v>405</v>
      </c>
      <c r="G231" s="205"/>
      <c r="H231" s="208">
        <v>247.2</v>
      </c>
      <c r="I231" s="209"/>
      <c r="J231" s="205"/>
      <c r="K231" s="205"/>
      <c r="L231" s="210"/>
      <c r="M231" s="211"/>
      <c r="N231" s="212"/>
      <c r="O231" s="212"/>
      <c r="P231" s="212"/>
      <c r="Q231" s="212"/>
      <c r="R231" s="212"/>
      <c r="S231" s="212"/>
      <c r="T231" s="213"/>
      <c r="AT231" s="214" t="s">
        <v>161</v>
      </c>
      <c r="AU231" s="214" t="s">
        <v>89</v>
      </c>
      <c r="AV231" s="11" t="s">
        <v>89</v>
      </c>
      <c r="AW231" s="11" t="s">
        <v>42</v>
      </c>
      <c r="AX231" s="11" t="s">
        <v>24</v>
      </c>
      <c r="AY231" s="214" t="s">
        <v>140</v>
      </c>
    </row>
    <row r="232" spans="2:65" s="1" customFormat="1" ht="22.5" customHeight="1">
      <c r="B232" s="40"/>
      <c r="C232" s="187" t="s">
        <v>406</v>
      </c>
      <c r="D232" s="187" t="s">
        <v>143</v>
      </c>
      <c r="E232" s="188" t="s">
        <v>407</v>
      </c>
      <c r="F232" s="189" t="s">
        <v>408</v>
      </c>
      <c r="G232" s="190" t="s">
        <v>175</v>
      </c>
      <c r="H232" s="191">
        <v>180</v>
      </c>
      <c r="I232" s="192"/>
      <c r="J232" s="193">
        <f>ROUND(I232*H232,2)</f>
        <v>0</v>
      </c>
      <c r="K232" s="189" t="s">
        <v>22</v>
      </c>
      <c r="L232" s="60"/>
      <c r="M232" s="194" t="s">
        <v>22</v>
      </c>
      <c r="N232" s="195" t="s">
        <v>50</v>
      </c>
      <c r="O232" s="41"/>
      <c r="P232" s="196">
        <f>O232*H232</f>
        <v>0</v>
      </c>
      <c r="Q232" s="196">
        <v>3.0300000000000001E-3</v>
      </c>
      <c r="R232" s="196">
        <f>Q232*H232</f>
        <v>0.5454</v>
      </c>
      <c r="S232" s="196">
        <v>0</v>
      </c>
      <c r="T232" s="197">
        <f>S232*H232</f>
        <v>0</v>
      </c>
      <c r="AR232" s="23" t="s">
        <v>229</v>
      </c>
      <c r="AT232" s="23" t="s">
        <v>143</v>
      </c>
      <c r="AU232" s="23" t="s">
        <v>89</v>
      </c>
      <c r="AY232" s="23" t="s">
        <v>140</v>
      </c>
      <c r="BE232" s="198">
        <f>IF(N232="základní",J232,0)</f>
        <v>0</v>
      </c>
      <c r="BF232" s="198">
        <f>IF(N232="snížená",J232,0)</f>
        <v>0</v>
      </c>
      <c r="BG232" s="198">
        <f>IF(N232="zákl. přenesená",J232,0)</f>
        <v>0</v>
      </c>
      <c r="BH232" s="198">
        <f>IF(N232="sníž. přenesená",J232,0)</f>
        <v>0</v>
      </c>
      <c r="BI232" s="198">
        <f>IF(N232="nulová",J232,0)</f>
        <v>0</v>
      </c>
      <c r="BJ232" s="23" t="s">
        <v>89</v>
      </c>
      <c r="BK232" s="198">
        <f>ROUND(I232*H232,2)</f>
        <v>0</v>
      </c>
      <c r="BL232" s="23" t="s">
        <v>229</v>
      </c>
      <c r="BM232" s="23" t="s">
        <v>409</v>
      </c>
    </row>
    <row r="233" spans="2:65" s="11" customFormat="1">
      <c r="B233" s="204"/>
      <c r="C233" s="205"/>
      <c r="D233" s="199" t="s">
        <v>161</v>
      </c>
      <c r="E233" s="206" t="s">
        <v>22</v>
      </c>
      <c r="F233" s="207" t="s">
        <v>410</v>
      </c>
      <c r="G233" s="205"/>
      <c r="H233" s="208">
        <v>180</v>
      </c>
      <c r="I233" s="209"/>
      <c r="J233" s="205"/>
      <c r="K233" s="205"/>
      <c r="L233" s="210"/>
      <c r="M233" s="211"/>
      <c r="N233" s="212"/>
      <c r="O233" s="212"/>
      <c r="P233" s="212"/>
      <c r="Q233" s="212"/>
      <c r="R233" s="212"/>
      <c r="S233" s="212"/>
      <c r="T233" s="213"/>
      <c r="AT233" s="214" t="s">
        <v>161</v>
      </c>
      <c r="AU233" s="214" t="s">
        <v>89</v>
      </c>
      <c r="AV233" s="11" t="s">
        <v>89</v>
      </c>
      <c r="AW233" s="11" t="s">
        <v>42</v>
      </c>
      <c r="AX233" s="11" t="s">
        <v>24</v>
      </c>
      <c r="AY233" s="214" t="s">
        <v>140</v>
      </c>
    </row>
    <row r="234" spans="2:65" s="1" customFormat="1" ht="31.5" customHeight="1">
      <c r="B234" s="40"/>
      <c r="C234" s="187" t="s">
        <v>411</v>
      </c>
      <c r="D234" s="187" t="s">
        <v>143</v>
      </c>
      <c r="E234" s="188" t="s">
        <v>412</v>
      </c>
      <c r="F234" s="189" t="s">
        <v>413</v>
      </c>
      <c r="G234" s="190" t="s">
        <v>217</v>
      </c>
      <c r="H234" s="191">
        <v>0.72399999999999998</v>
      </c>
      <c r="I234" s="192"/>
      <c r="J234" s="193">
        <f>ROUND(I234*H234,2)</f>
        <v>0</v>
      </c>
      <c r="K234" s="189" t="s">
        <v>147</v>
      </c>
      <c r="L234" s="60"/>
      <c r="M234" s="194" t="s">
        <v>22</v>
      </c>
      <c r="N234" s="195" t="s">
        <v>50</v>
      </c>
      <c r="O234" s="41"/>
      <c r="P234" s="196">
        <f>O234*H234</f>
        <v>0</v>
      </c>
      <c r="Q234" s="196">
        <v>0</v>
      </c>
      <c r="R234" s="196">
        <f>Q234*H234</f>
        <v>0</v>
      </c>
      <c r="S234" s="196">
        <v>0</v>
      </c>
      <c r="T234" s="197">
        <f>S234*H234</f>
        <v>0</v>
      </c>
      <c r="AR234" s="23" t="s">
        <v>229</v>
      </c>
      <c r="AT234" s="23" t="s">
        <v>143</v>
      </c>
      <c r="AU234" s="23" t="s">
        <v>89</v>
      </c>
      <c r="AY234" s="23" t="s">
        <v>140</v>
      </c>
      <c r="BE234" s="198">
        <f>IF(N234="základní",J234,0)</f>
        <v>0</v>
      </c>
      <c r="BF234" s="198">
        <f>IF(N234="snížená",J234,0)</f>
        <v>0</v>
      </c>
      <c r="BG234" s="198">
        <f>IF(N234="zákl. přenesená",J234,0)</f>
        <v>0</v>
      </c>
      <c r="BH234" s="198">
        <f>IF(N234="sníž. přenesená",J234,0)</f>
        <v>0</v>
      </c>
      <c r="BI234" s="198">
        <f>IF(N234="nulová",J234,0)</f>
        <v>0</v>
      </c>
      <c r="BJ234" s="23" t="s">
        <v>89</v>
      </c>
      <c r="BK234" s="198">
        <f>ROUND(I234*H234,2)</f>
        <v>0</v>
      </c>
      <c r="BL234" s="23" t="s">
        <v>229</v>
      </c>
      <c r="BM234" s="23" t="s">
        <v>414</v>
      </c>
    </row>
    <row r="235" spans="2:65" s="1" customFormat="1" ht="121.5">
      <c r="B235" s="40"/>
      <c r="C235" s="62"/>
      <c r="D235" s="202" t="s">
        <v>150</v>
      </c>
      <c r="E235" s="62"/>
      <c r="F235" s="203" t="s">
        <v>337</v>
      </c>
      <c r="G235" s="62"/>
      <c r="H235" s="62"/>
      <c r="I235" s="157"/>
      <c r="J235" s="62"/>
      <c r="K235" s="62"/>
      <c r="L235" s="60"/>
      <c r="M235" s="201"/>
      <c r="N235" s="41"/>
      <c r="O235" s="41"/>
      <c r="P235" s="41"/>
      <c r="Q235" s="41"/>
      <c r="R235" s="41"/>
      <c r="S235" s="41"/>
      <c r="T235" s="77"/>
      <c r="AT235" s="23" t="s">
        <v>150</v>
      </c>
      <c r="AU235" s="23" t="s">
        <v>89</v>
      </c>
    </row>
    <row r="236" spans="2:65" s="10" customFormat="1" ht="29.85" customHeight="1">
      <c r="B236" s="170"/>
      <c r="C236" s="171"/>
      <c r="D236" s="184" t="s">
        <v>77</v>
      </c>
      <c r="E236" s="185" t="s">
        <v>415</v>
      </c>
      <c r="F236" s="185" t="s">
        <v>416</v>
      </c>
      <c r="G236" s="171"/>
      <c r="H236" s="171"/>
      <c r="I236" s="174"/>
      <c r="J236" s="186">
        <f>BK236</f>
        <v>0</v>
      </c>
      <c r="K236" s="171"/>
      <c r="L236" s="176"/>
      <c r="M236" s="177"/>
      <c r="N236" s="178"/>
      <c r="O236" s="178"/>
      <c r="P236" s="179">
        <f>SUM(P237:P267)</f>
        <v>0</v>
      </c>
      <c r="Q236" s="178"/>
      <c r="R236" s="179">
        <f>SUM(R237:R267)</f>
        <v>0.53755799999999998</v>
      </c>
      <c r="S236" s="178"/>
      <c r="T236" s="180">
        <f>SUM(T237:T267)</f>
        <v>6.5295999999999993E-2</v>
      </c>
      <c r="AR236" s="181" t="s">
        <v>89</v>
      </c>
      <c r="AT236" s="182" t="s">
        <v>77</v>
      </c>
      <c r="AU236" s="182" t="s">
        <v>24</v>
      </c>
      <c r="AY236" s="181" t="s">
        <v>140</v>
      </c>
      <c r="BK236" s="183">
        <f>SUM(BK237:BK267)</f>
        <v>0</v>
      </c>
    </row>
    <row r="237" spans="2:65" s="1" customFormat="1" ht="22.5" customHeight="1">
      <c r="B237" s="40"/>
      <c r="C237" s="187" t="s">
        <v>417</v>
      </c>
      <c r="D237" s="187" t="s">
        <v>143</v>
      </c>
      <c r="E237" s="188" t="s">
        <v>418</v>
      </c>
      <c r="F237" s="189" t="s">
        <v>419</v>
      </c>
      <c r="G237" s="190" t="s">
        <v>175</v>
      </c>
      <c r="H237" s="191">
        <v>233.2</v>
      </c>
      <c r="I237" s="192"/>
      <c r="J237" s="193">
        <f>ROUND(I237*H237,2)</f>
        <v>0</v>
      </c>
      <c r="K237" s="189" t="s">
        <v>147</v>
      </c>
      <c r="L237" s="60"/>
      <c r="M237" s="194" t="s">
        <v>22</v>
      </c>
      <c r="N237" s="195" t="s">
        <v>50</v>
      </c>
      <c r="O237" s="41"/>
      <c r="P237" s="196">
        <f>O237*H237</f>
        <v>0</v>
      </c>
      <c r="Q237" s="196">
        <v>0</v>
      </c>
      <c r="R237" s="196">
        <f>Q237*H237</f>
        <v>0</v>
      </c>
      <c r="S237" s="196">
        <v>2.7999999999999998E-4</v>
      </c>
      <c r="T237" s="197">
        <f>S237*H237</f>
        <v>6.5295999999999993E-2</v>
      </c>
      <c r="AR237" s="23" t="s">
        <v>229</v>
      </c>
      <c r="AT237" s="23" t="s">
        <v>143</v>
      </c>
      <c r="AU237" s="23" t="s">
        <v>89</v>
      </c>
      <c r="AY237" s="23" t="s">
        <v>140</v>
      </c>
      <c r="BE237" s="198">
        <f>IF(N237="základní",J237,0)</f>
        <v>0</v>
      </c>
      <c r="BF237" s="198">
        <f>IF(N237="snížená",J237,0)</f>
        <v>0</v>
      </c>
      <c r="BG237" s="198">
        <f>IF(N237="zákl. přenesená",J237,0)</f>
        <v>0</v>
      </c>
      <c r="BH237" s="198">
        <f>IF(N237="sníž. přenesená",J237,0)</f>
        <v>0</v>
      </c>
      <c r="BI237" s="198">
        <f>IF(N237="nulová",J237,0)</f>
        <v>0</v>
      </c>
      <c r="BJ237" s="23" t="s">
        <v>89</v>
      </c>
      <c r="BK237" s="198">
        <f>ROUND(I237*H237,2)</f>
        <v>0</v>
      </c>
      <c r="BL237" s="23" t="s">
        <v>229</v>
      </c>
      <c r="BM237" s="23" t="s">
        <v>420</v>
      </c>
    </row>
    <row r="238" spans="2:65" s="11" customFormat="1">
      <c r="B238" s="204"/>
      <c r="C238" s="205"/>
      <c r="D238" s="202" t="s">
        <v>161</v>
      </c>
      <c r="E238" s="215" t="s">
        <v>22</v>
      </c>
      <c r="F238" s="216" t="s">
        <v>421</v>
      </c>
      <c r="G238" s="205"/>
      <c r="H238" s="217">
        <v>223.2</v>
      </c>
      <c r="I238" s="209"/>
      <c r="J238" s="205"/>
      <c r="K238" s="205"/>
      <c r="L238" s="210"/>
      <c r="M238" s="211"/>
      <c r="N238" s="212"/>
      <c r="O238" s="212"/>
      <c r="P238" s="212"/>
      <c r="Q238" s="212"/>
      <c r="R238" s="212"/>
      <c r="S238" s="212"/>
      <c r="T238" s="213"/>
      <c r="AT238" s="214" t="s">
        <v>161</v>
      </c>
      <c r="AU238" s="214" t="s">
        <v>89</v>
      </c>
      <c r="AV238" s="11" t="s">
        <v>89</v>
      </c>
      <c r="AW238" s="11" t="s">
        <v>42</v>
      </c>
      <c r="AX238" s="11" t="s">
        <v>78</v>
      </c>
      <c r="AY238" s="214" t="s">
        <v>140</v>
      </c>
    </row>
    <row r="239" spans="2:65" s="11" customFormat="1">
      <c r="B239" s="204"/>
      <c r="C239" s="205"/>
      <c r="D239" s="202" t="s">
        <v>161</v>
      </c>
      <c r="E239" s="215" t="s">
        <v>22</v>
      </c>
      <c r="F239" s="216" t="s">
        <v>422</v>
      </c>
      <c r="G239" s="205"/>
      <c r="H239" s="217">
        <v>10</v>
      </c>
      <c r="I239" s="209"/>
      <c r="J239" s="205"/>
      <c r="K239" s="205"/>
      <c r="L239" s="210"/>
      <c r="M239" s="211"/>
      <c r="N239" s="212"/>
      <c r="O239" s="212"/>
      <c r="P239" s="212"/>
      <c r="Q239" s="212"/>
      <c r="R239" s="212"/>
      <c r="S239" s="212"/>
      <c r="T239" s="213"/>
      <c r="AT239" s="214" t="s">
        <v>161</v>
      </c>
      <c r="AU239" s="214" t="s">
        <v>89</v>
      </c>
      <c r="AV239" s="11" t="s">
        <v>89</v>
      </c>
      <c r="AW239" s="11" t="s">
        <v>42</v>
      </c>
      <c r="AX239" s="11" t="s">
        <v>78</v>
      </c>
      <c r="AY239" s="214" t="s">
        <v>140</v>
      </c>
    </row>
    <row r="240" spans="2:65" s="12" customFormat="1">
      <c r="B240" s="218"/>
      <c r="C240" s="219"/>
      <c r="D240" s="199" t="s">
        <v>161</v>
      </c>
      <c r="E240" s="220" t="s">
        <v>22</v>
      </c>
      <c r="F240" s="221" t="s">
        <v>195</v>
      </c>
      <c r="G240" s="219"/>
      <c r="H240" s="222">
        <v>233.2</v>
      </c>
      <c r="I240" s="223"/>
      <c r="J240" s="219"/>
      <c r="K240" s="219"/>
      <c r="L240" s="224"/>
      <c r="M240" s="225"/>
      <c r="N240" s="226"/>
      <c r="O240" s="226"/>
      <c r="P240" s="226"/>
      <c r="Q240" s="226"/>
      <c r="R240" s="226"/>
      <c r="S240" s="226"/>
      <c r="T240" s="227"/>
      <c r="AT240" s="228" t="s">
        <v>161</v>
      </c>
      <c r="AU240" s="228" t="s">
        <v>89</v>
      </c>
      <c r="AV240" s="12" t="s">
        <v>148</v>
      </c>
      <c r="AW240" s="12" t="s">
        <v>42</v>
      </c>
      <c r="AX240" s="12" t="s">
        <v>24</v>
      </c>
      <c r="AY240" s="228" t="s">
        <v>140</v>
      </c>
    </row>
    <row r="241" spans="2:65" s="1" customFormat="1" ht="31.5" customHeight="1">
      <c r="B241" s="40"/>
      <c r="C241" s="187" t="s">
        <v>423</v>
      </c>
      <c r="D241" s="187" t="s">
        <v>143</v>
      </c>
      <c r="E241" s="188" t="s">
        <v>424</v>
      </c>
      <c r="F241" s="189" t="s">
        <v>425</v>
      </c>
      <c r="G241" s="190" t="s">
        <v>175</v>
      </c>
      <c r="H241" s="191">
        <v>437.2</v>
      </c>
      <c r="I241" s="192"/>
      <c r="J241" s="193">
        <f>ROUND(I241*H241,2)</f>
        <v>0</v>
      </c>
      <c r="K241" s="189" t="s">
        <v>147</v>
      </c>
      <c r="L241" s="60"/>
      <c r="M241" s="194" t="s">
        <v>22</v>
      </c>
      <c r="N241" s="195" t="s">
        <v>50</v>
      </c>
      <c r="O241" s="41"/>
      <c r="P241" s="196">
        <f>O241*H241</f>
        <v>0</v>
      </c>
      <c r="Q241" s="196">
        <v>6.6E-4</v>
      </c>
      <c r="R241" s="196">
        <f>Q241*H241</f>
        <v>0.28855199999999998</v>
      </c>
      <c r="S241" s="196">
        <v>0</v>
      </c>
      <c r="T241" s="197">
        <f>S241*H241</f>
        <v>0</v>
      </c>
      <c r="AR241" s="23" t="s">
        <v>229</v>
      </c>
      <c r="AT241" s="23" t="s">
        <v>143</v>
      </c>
      <c r="AU241" s="23" t="s">
        <v>89</v>
      </c>
      <c r="AY241" s="23" t="s">
        <v>140</v>
      </c>
      <c r="BE241" s="198">
        <f>IF(N241="základní",J241,0)</f>
        <v>0</v>
      </c>
      <c r="BF241" s="198">
        <f>IF(N241="snížená",J241,0)</f>
        <v>0</v>
      </c>
      <c r="BG241" s="198">
        <f>IF(N241="zákl. přenesená",J241,0)</f>
        <v>0</v>
      </c>
      <c r="BH241" s="198">
        <f>IF(N241="sníž. přenesená",J241,0)</f>
        <v>0</v>
      </c>
      <c r="BI241" s="198">
        <f>IF(N241="nulová",J241,0)</f>
        <v>0</v>
      </c>
      <c r="BJ241" s="23" t="s">
        <v>89</v>
      </c>
      <c r="BK241" s="198">
        <f>ROUND(I241*H241,2)</f>
        <v>0</v>
      </c>
      <c r="BL241" s="23" t="s">
        <v>229</v>
      </c>
      <c r="BM241" s="23" t="s">
        <v>426</v>
      </c>
    </row>
    <row r="242" spans="2:65" s="1" customFormat="1" ht="27">
      <c r="B242" s="40"/>
      <c r="C242" s="62"/>
      <c r="D242" s="202" t="s">
        <v>150</v>
      </c>
      <c r="E242" s="62"/>
      <c r="F242" s="203" t="s">
        <v>427</v>
      </c>
      <c r="G242" s="62"/>
      <c r="H242" s="62"/>
      <c r="I242" s="157"/>
      <c r="J242" s="62"/>
      <c r="K242" s="62"/>
      <c r="L242" s="60"/>
      <c r="M242" s="201"/>
      <c r="N242" s="41"/>
      <c r="O242" s="41"/>
      <c r="P242" s="41"/>
      <c r="Q242" s="41"/>
      <c r="R242" s="41"/>
      <c r="S242" s="41"/>
      <c r="T242" s="77"/>
      <c r="AT242" s="23" t="s">
        <v>150</v>
      </c>
      <c r="AU242" s="23" t="s">
        <v>89</v>
      </c>
    </row>
    <row r="243" spans="2:65" s="11" customFormat="1">
      <c r="B243" s="204"/>
      <c r="C243" s="205"/>
      <c r="D243" s="202" t="s">
        <v>161</v>
      </c>
      <c r="E243" s="215" t="s">
        <v>22</v>
      </c>
      <c r="F243" s="216" t="s">
        <v>428</v>
      </c>
      <c r="G243" s="205"/>
      <c r="H243" s="217">
        <v>427.2</v>
      </c>
      <c r="I243" s="209"/>
      <c r="J243" s="205"/>
      <c r="K243" s="205"/>
      <c r="L243" s="210"/>
      <c r="M243" s="211"/>
      <c r="N243" s="212"/>
      <c r="O243" s="212"/>
      <c r="P243" s="212"/>
      <c r="Q243" s="212"/>
      <c r="R243" s="212"/>
      <c r="S243" s="212"/>
      <c r="T243" s="213"/>
      <c r="AT243" s="214" t="s">
        <v>161</v>
      </c>
      <c r="AU243" s="214" t="s">
        <v>89</v>
      </c>
      <c r="AV243" s="11" t="s">
        <v>89</v>
      </c>
      <c r="AW243" s="11" t="s">
        <v>42</v>
      </c>
      <c r="AX243" s="11" t="s">
        <v>78</v>
      </c>
      <c r="AY243" s="214" t="s">
        <v>140</v>
      </c>
    </row>
    <row r="244" spans="2:65" s="11" customFormat="1">
      <c r="B244" s="204"/>
      <c r="C244" s="205"/>
      <c r="D244" s="202" t="s">
        <v>161</v>
      </c>
      <c r="E244" s="215" t="s">
        <v>22</v>
      </c>
      <c r="F244" s="216" t="s">
        <v>422</v>
      </c>
      <c r="G244" s="205"/>
      <c r="H244" s="217">
        <v>10</v>
      </c>
      <c r="I244" s="209"/>
      <c r="J244" s="205"/>
      <c r="K244" s="205"/>
      <c r="L244" s="210"/>
      <c r="M244" s="211"/>
      <c r="N244" s="212"/>
      <c r="O244" s="212"/>
      <c r="P244" s="212"/>
      <c r="Q244" s="212"/>
      <c r="R244" s="212"/>
      <c r="S244" s="212"/>
      <c r="T244" s="213"/>
      <c r="AT244" s="214" t="s">
        <v>161</v>
      </c>
      <c r="AU244" s="214" t="s">
        <v>89</v>
      </c>
      <c r="AV244" s="11" t="s">
        <v>89</v>
      </c>
      <c r="AW244" s="11" t="s">
        <v>42</v>
      </c>
      <c r="AX244" s="11" t="s">
        <v>78</v>
      </c>
      <c r="AY244" s="214" t="s">
        <v>140</v>
      </c>
    </row>
    <row r="245" spans="2:65" s="12" customFormat="1">
      <c r="B245" s="218"/>
      <c r="C245" s="219"/>
      <c r="D245" s="199" t="s">
        <v>161</v>
      </c>
      <c r="E245" s="220" t="s">
        <v>22</v>
      </c>
      <c r="F245" s="221" t="s">
        <v>195</v>
      </c>
      <c r="G245" s="219"/>
      <c r="H245" s="222">
        <v>437.2</v>
      </c>
      <c r="I245" s="223"/>
      <c r="J245" s="219"/>
      <c r="K245" s="219"/>
      <c r="L245" s="224"/>
      <c r="M245" s="225"/>
      <c r="N245" s="226"/>
      <c r="O245" s="226"/>
      <c r="P245" s="226"/>
      <c r="Q245" s="226"/>
      <c r="R245" s="226"/>
      <c r="S245" s="226"/>
      <c r="T245" s="227"/>
      <c r="AT245" s="228" t="s">
        <v>161</v>
      </c>
      <c r="AU245" s="228" t="s">
        <v>89</v>
      </c>
      <c r="AV245" s="12" t="s">
        <v>148</v>
      </c>
      <c r="AW245" s="12" t="s">
        <v>42</v>
      </c>
      <c r="AX245" s="12" t="s">
        <v>24</v>
      </c>
      <c r="AY245" s="228" t="s">
        <v>140</v>
      </c>
    </row>
    <row r="246" spans="2:65" s="1" customFormat="1" ht="44.25" customHeight="1">
      <c r="B246" s="40"/>
      <c r="C246" s="187" t="s">
        <v>429</v>
      </c>
      <c r="D246" s="187" t="s">
        <v>143</v>
      </c>
      <c r="E246" s="188" t="s">
        <v>430</v>
      </c>
      <c r="F246" s="189" t="s">
        <v>431</v>
      </c>
      <c r="G246" s="190" t="s">
        <v>175</v>
      </c>
      <c r="H246" s="191">
        <v>225.6</v>
      </c>
      <c r="I246" s="192"/>
      <c r="J246" s="193">
        <f>ROUND(I246*H246,2)</f>
        <v>0</v>
      </c>
      <c r="K246" s="189" t="s">
        <v>147</v>
      </c>
      <c r="L246" s="60"/>
      <c r="M246" s="194" t="s">
        <v>22</v>
      </c>
      <c r="N246" s="195" t="s">
        <v>50</v>
      </c>
      <c r="O246" s="41"/>
      <c r="P246" s="196">
        <f>O246*H246</f>
        <v>0</v>
      </c>
      <c r="Q246" s="196">
        <v>5.0000000000000002E-5</v>
      </c>
      <c r="R246" s="196">
        <f>Q246*H246</f>
        <v>1.128E-2</v>
      </c>
      <c r="S246" s="196">
        <v>0</v>
      </c>
      <c r="T246" s="197">
        <f>S246*H246</f>
        <v>0</v>
      </c>
      <c r="AR246" s="23" t="s">
        <v>229</v>
      </c>
      <c r="AT246" s="23" t="s">
        <v>143</v>
      </c>
      <c r="AU246" s="23" t="s">
        <v>89</v>
      </c>
      <c r="AY246" s="23" t="s">
        <v>140</v>
      </c>
      <c r="BE246" s="198">
        <f>IF(N246="základní",J246,0)</f>
        <v>0</v>
      </c>
      <c r="BF246" s="198">
        <f>IF(N246="snížená",J246,0)</f>
        <v>0</v>
      </c>
      <c r="BG246" s="198">
        <f>IF(N246="zákl. přenesená",J246,0)</f>
        <v>0</v>
      </c>
      <c r="BH246" s="198">
        <f>IF(N246="sníž. přenesená",J246,0)</f>
        <v>0</v>
      </c>
      <c r="BI246" s="198">
        <f>IF(N246="nulová",J246,0)</f>
        <v>0</v>
      </c>
      <c r="BJ246" s="23" t="s">
        <v>89</v>
      </c>
      <c r="BK246" s="198">
        <f>ROUND(I246*H246,2)</f>
        <v>0</v>
      </c>
      <c r="BL246" s="23" t="s">
        <v>229</v>
      </c>
      <c r="BM246" s="23" t="s">
        <v>432</v>
      </c>
    </row>
    <row r="247" spans="2:65" s="1" customFormat="1" ht="27">
      <c r="B247" s="40"/>
      <c r="C247" s="62"/>
      <c r="D247" s="202" t="s">
        <v>150</v>
      </c>
      <c r="E247" s="62"/>
      <c r="F247" s="203" t="s">
        <v>433</v>
      </c>
      <c r="G247" s="62"/>
      <c r="H247" s="62"/>
      <c r="I247" s="157"/>
      <c r="J247" s="62"/>
      <c r="K247" s="62"/>
      <c r="L247" s="60"/>
      <c r="M247" s="201"/>
      <c r="N247" s="41"/>
      <c r="O247" s="41"/>
      <c r="P247" s="41"/>
      <c r="Q247" s="41"/>
      <c r="R247" s="41"/>
      <c r="S247" s="41"/>
      <c r="T247" s="77"/>
      <c r="AT247" s="23" t="s">
        <v>150</v>
      </c>
      <c r="AU247" s="23" t="s">
        <v>89</v>
      </c>
    </row>
    <row r="248" spans="2:65" s="11" customFormat="1">
      <c r="B248" s="204"/>
      <c r="C248" s="205"/>
      <c r="D248" s="199" t="s">
        <v>161</v>
      </c>
      <c r="E248" s="206" t="s">
        <v>22</v>
      </c>
      <c r="F248" s="207" t="s">
        <v>434</v>
      </c>
      <c r="G248" s="205"/>
      <c r="H248" s="208">
        <v>225.6</v>
      </c>
      <c r="I248" s="209"/>
      <c r="J248" s="205"/>
      <c r="K248" s="205"/>
      <c r="L248" s="210"/>
      <c r="M248" s="211"/>
      <c r="N248" s="212"/>
      <c r="O248" s="212"/>
      <c r="P248" s="212"/>
      <c r="Q248" s="212"/>
      <c r="R248" s="212"/>
      <c r="S248" s="212"/>
      <c r="T248" s="213"/>
      <c r="AT248" s="214" t="s">
        <v>161</v>
      </c>
      <c r="AU248" s="214" t="s">
        <v>89</v>
      </c>
      <c r="AV248" s="11" t="s">
        <v>89</v>
      </c>
      <c r="AW248" s="11" t="s">
        <v>42</v>
      </c>
      <c r="AX248" s="11" t="s">
        <v>24</v>
      </c>
      <c r="AY248" s="214" t="s">
        <v>140</v>
      </c>
    </row>
    <row r="249" spans="2:65" s="1" customFormat="1" ht="44.25" customHeight="1">
      <c r="B249" s="40"/>
      <c r="C249" s="187" t="s">
        <v>435</v>
      </c>
      <c r="D249" s="187" t="s">
        <v>143</v>
      </c>
      <c r="E249" s="188" t="s">
        <v>436</v>
      </c>
      <c r="F249" s="189" t="s">
        <v>437</v>
      </c>
      <c r="G249" s="190" t="s">
        <v>175</v>
      </c>
      <c r="H249" s="191">
        <v>201.6</v>
      </c>
      <c r="I249" s="192"/>
      <c r="J249" s="193">
        <f>ROUND(I249*H249,2)</f>
        <v>0</v>
      </c>
      <c r="K249" s="189" t="s">
        <v>147</v>
      </c>
      <c r="L249" s="60"/>
      <c r="M249" s="194" t="s">
        <v>22</v>
      </c>
      <c r="N249" s="195" t="s">
        <v>50</v>
      </c>
      <c r="O249" s="41"/>
      <c r="P249" s="196">
        <f>O249*H249</f>
        <v>0</v>
      </c>
      <c r="Q249" s="196">
        <v>1.2E-4</v>
      </c>
      <c r="R249" s="196">
        <f>Q249*H249</f>
        <v>2.4191999999999998E-2</v>
      </c>
      <c r="S249" s="196">
        <v>0</v>
      </c>
      <c r="T249" s="197">
        <f>S249*H249</f>
        <v>0</v>
      </c>
      <c r="AR249" s="23" t="s">
        <v>229</v>
      </c>
      <c r="AT249" s="23" t="s">
        <v>143</v>
      </c>
      <c r="AU249" s="23" t="s">
        <v>89</v>
      </c>
      <c r="AY249" s="23" t="s">
        <v>140</v>
      </c>
      <c r="BE249" s="198">
        <f>IF(N249="základní",J249,0)</f>
        <v>0</v>
      </c>
      <c r="BF249" s="198">
        <f>IF(N249="snížená",J249,0)</f>
        <v>0</v>
      </c>
      <c r="BG249" s="198">
        <f>IF(N249="zákl. přenesená",J249,0)</f>
        <v>0</v>
      </c>
      <c r="BH249" s="198">
        <f>IF(N249="sníž. přenesená",J249,0)</f>
        <v>0</v>
      </c>
      <c r="BI249" s="198">
        <f>IF(N249="nulová",J249,0)</f>
        <v>0</v>
      </c>
      <c r="BJ249" s="23" t="s">
        <v>89</v>
      </c>
      <c r="BK249" s="198">
        <f>ROUND(I249*H249,2)</f>
        <v>0</v>
      </c>
      <c r="BL249" s="23" t="s">
        <v>229</v>
      </c>
      <c r="BM249" s="23" t="s">
        <v>438</v>
      </c>
    </row>
    <row r="250" spans="2:65" s="1" customFormat="1" ht="27">
      <c r="B250" s="40"/>
      <c r="C250" s="62"/>
      <c r="D250" s="202" t="s">
        <v>150</v>
      </c>
      <c r="E250" s="62"/>
      <c r="F250" s="203" t="s">
        <v>433</v>
      </c>
      <c r="G250" s="62"/>
      <c r="H250" s="62"/>
      <c r="I250" s="157"/>
      <c r="J250" s="62"/>
      <c r="K250" s="62"/>
      <c r="L250" s="60"/>
      <c r="M250" s="201"/>
      <c r="N250" s="41"/>
      <c r="O250" s="41"/>
      <c r="P250" s="41"/>
      <c r="Q250" s="41"/>
      <c r="R250" s="41"/>
      <c r="S250" s="41"/>
      <c r="T250" s="77"/>
      <c r="AT250" s="23" t="s">
        <v>150</v>
      </c>
      <c r="AU250" s="23" t="s">
        <v>89</v>
      </c>
    </row>
    <row r="251" spans="2:65" s="11" customFormat="1">
      <c r="B251" s="204"/>
      <c r="C251" s="205"/>
      <c r="D251" s="199" t="s">
        <v>161</v>
      </c>
      <c r="E251" s="206" t="s">
        <v>22</v>
      </c>
      <c r="F251" s="207" t="s">
        <v>439</v>
      </c>
      <c r="G251" s="205"/>
      <c r="H251" s="208">
        <v>201.6</v>
      </c>
      <c r="I251" s="209"/>
      <c r="J251" s="205"/>
      <c r="K251" s="205"/>
      <c r="L251" s="210"/>
      <c r="M251" s="211"/>
      <c r="N251" s="212"/>
      <c r="O251" s="212"/>
      <c r="P251" s="212"/>
      <c r="Q251" s="212"/>
      <c r="R251" s="212"/>
      <c r="S251" s="212"/>
      <c r="T251" s="213"/>
      <c r="AT251" s="214" t="s">
        <v>161</v>
      </c>
      <c r="AU251" s="214" t="s">
        <v>89</v>
      </c>
      <c r="AV251" s="11" t="s">
        <v>89</v>
      </c>
      <c r="AW251" s="11" t="s">
        <v>42</v>
      </c>
      <c r="AX251" s="11" t="s">
        <v>24</v>
      </c>
      <c r="AY251" s="214" t="s">
        <v>140</v>
      </c>
    </row>
    <row r="252" spans="2:65" s="1" customFormat="1" ht="22.5" customHeight="1">
      <c r="B252" s="40"/>
      <c r="C252" s="187" t="s">
        <v>440</v>
      </c>
      <c r="D252" s="187" t="s">
        <v>143</v>
      </c>
      <c r="E252" s="188" t="s">
        <v>441</v>
      </c>
      <c r="F252" s="189" t="s">
        <v>442</v>
      </c>
      <c r="G252" s="190" t="s">
        <v>146</v>
      </c>
      <c r="H252" s="191">
        <v>120</v>
      </c>
      <c r="I252" s="192"/>
      <c r="J252" s="193">
        <f>ROUND(I252*H252,2)</f>
        <v>0</v>
      </c>
      <c r="K252" s="189" t="s">
        <v>147</v>
      </c>
      <c r="L252" s="60"/>
      <c r="M252" s="194" t="s">
        <v>22</v>
      </c>
      <c r="N252" s="195" t="s">
        <v>50</v>
      </c>
      <c r="O252" s="41"/>
      <c r="P252" s="196">
        <f>O252*H252</f>
        <v>0</v>
      </c>
      <c r="Q252" s="196">
        <v>1.2999999999999999E-4</v>
      </c>
      <c r="R252" s="196">
        <f>Q252*H252</f>
        <v>1.5599999999999999E-2</v>
      </c>
      <c r="S252" s="196">
        <v>0</v>
      </c>
      <c r="T252" s="197">
        <f>S252*H252</f>
        <v>0</v>
      </c>
      <c r="AR252" s="23" t="s">
        <v>229</v>
      </c>
      <c r="AT252" s="23" t="s">
        <v>143</v>
      </c>
      <c r="AU252" s="23" t="s">
        <v>89</v>
      </c>
      <c r="AY252" s="23" t="s">
        <v>140</v>
      </c>
      <c r="BE252" s="198">
        <f>IF(N252="základní",J252,0)</f>
        <v>0</v>
      </c>
      <c r="BF252" s="198">
        <f>IF(N252="snížená",J252,0)</f>
        <v>0</v>
      </c>
      <c r="BG252" s="198">
        <f>IF(N252="zákl. přenesená",J252,0)</f>
        <v>0</v>
      </c>
      <c r="BH252" s="198">
        <f>IF(N252="sníž. přenesená",J252,0)</f>
        <v>0</v>
      </c>
      <c r="BI252" s="198">
        <f>IF(N252="nulová",J252,0)</f>
        <v>0</v>
      </c>
      <c r="BJ252" s="23" t="s">
        <v>89</v>
      </c>
      <c r="BK252" s="198">
        <f>ROUND(I252*H252,2)</f>
        <v>0</v>
      </c>
      <c r="BL252" s="23" t="s">
        <v>229</v>
      </c>
      <c r="BM252" s="23" t="s">
        <v>443</v>
      </c>
    </row>
    <row r="253" spans="2:65" s="1" customFormat="1" ht="40.5">
      <c r="B253" s="40"/>
      <c r="C253" s="62"/>
      <c r="D253" s="202" t="s">
        <v>150</v>
      </c>
      <c r="E253" s="62"/>
      <c r="F253" s="203" t="s">
        <v>444</v>
      </c>
      <c r="G253" s="62"/>
      <c r="H253" s="62"/>
      <c r="I253" s="157"/>
      <c r="J253" s="62"/>
      <c r="K253" s="62"/>
      <c r="L253" s="60"/>
      <c r="M253" s="201"/>
      <c r="N253" s="41"/>
      <c r="O253" s="41"/>
      <c r="P253" s="41"/>
      <c r="Q253" s="41"/>
      <c r="R253" s="41"/>
      <c r="S253" s="41"/>
      <c r="T253" s="77"/>
      <c r="AT253" s="23" t="s">
        <v>150</v>
      </c>
      <c r="AU253" s="23" t="s">
        <v>89</v>
      </c>
    </row>
    <row r="254" spans="2:65" s="11" customFormat="1">
      <c r="B254" s="204"/>
      <c r="C254" s="205"/>
      <c r="D254" s="199" t="s">
        <v>161</v>
      </c>
      <c r="E254" s="206" t="s">
        <v>22</v>
      </c>
      <c r="F254" s="207" t="s">
        <v>445</v>
      </c>
      <c r="G254" s="205"/>
      <c r="H254" s="208">
        <v>120</v>
      </c>
      <c r="I254" s="209"/>
      <c r="J254" s="205"/>
      <c r="K254" s="205"/>
      <c r="L254" s="210"/>
      <c r="M254" s="211"/>
      <c r="N254" s="212"/>
      <c r="O254" s="212"/>
      <c r="P254" s="212"/>
      <c r="Q254" s="212"/>
      <c r="R254" s="212"/>
      <c r="S254" s="212"/>
      <c r="T254" s="213"/>
      <c r="AT254" s="214" t="s">
        <v>161</v>
      </c>
      <c r="AU254" s="214" t="s">
        <v>89</v>
      </c>
      <c r="AV254" s="11" t="s">
        <v>89</v>
      </c>
      <c r="AW254" s="11" t="s">
        <v>42</v>
      </c>
      <c r="AX254" s="11" t="s">
        <v>24</v>
      </c>
      <c r="AY254" s="214" t="s">
        <v>140</v>
      </c>
    </row>
    <row r="255" spans="2:65" s="1" customFormat="1" ht="31.5" customHeight="1">
      <c r="B255" s="40"/>
      <c r="C255" s="187" t="s">
        <v>446</v>
      </c>
      <c r="D255" s="187" t="s">
        <v>143</v>
      </c>
      <c r="E255" s="188" t="s">
        <v>447</v>
      </c>
      <c r="F255" s="189" t="s">
        <v>448</v>
      </c>
      <c r="G255" s="190" t="s">
        <v>175</v>
      </c>
      <c r="H255" s="191">
        <v>324</v>
      </c>
      <c r="I255" s="192"/>
      <c r="J255" s="193">
        <f>ROUND(I255*H255,2)</f>
        <v>0</v>
      </c>
      <c r="K255" s="189" t="s">
        <v>147</v>
      </c>
      <c r="L255" s="60"/>
      <c r="M255" s="194" t="s">
        <v>22</v>
      </c>
      <c r="N255" s="195" t="s">
        <v>50</v>
      </c>
      <c r="O255" s="41"/>
      <c r="P255" s="196">
        <f>O255*H255</f>
        <v>0</v>
      </c>
      <c r="Q255" s="196">
        <v>4.0000000000000002E-4</v>
      </c>
      <c r="R255" s="196">
        <f>Q255*H255</f>
        <v>0.12959999999999999</v>
      </c>
      <c r="S255" s="196">
        <v>0</v>
      </c>
      <c r="T255" s="197">
        <f>S255*H255</f>
        <v>0</v>
      </c>
      <c r="AR255" s="23" t="s">
        <v>229</v>
      </c>
      <c r="AT255" s="23" t="s">
        <v>143</v>
      </c>
      <c r="AU255" s="23" t="s">
        <v>89</v>
      </c>
      <c r="AY255" s="23" t="s">
        <v>140</v>
      </c>
      <c r="BE255" s="198">
        <f>IF(N255="základní",J255,0)</f>
        <v>0</v>
      </c>
      <c r="BF255" s="198">
        <f>IF(N255="snížená",J255,0)</f>
        <v>0</v>
      </c>
      <c r="BG255" s="198">
        <f>IF(N255="zákl. přenesená",J255,0)</f>
        <v>0</v>
      </c>
      <c r="BH255" s="198">
        <f>IF(N255="sníž. přenesená",J255,0)</f>
        <v>0</v>
      </c>
      <c r="BI255" s="198">
        <f>IF(N255="nulová",J255,0)</f>
        <v>0</v>
      </c>
      <c r="BJ255" s="23" t="s">
        <v>89</v>
      </c>
      <c r="BK255" s="198">
        <f>ROUND(I255*H255,2)</f>
        <v>0</v>
      </c>
      <c r="BL255" s="23" t="s">
        <v>229</v>
      </c>
      <c r="BM255" s="23" t="s">
        <v>449</v>
      </c>
    </row>
    <row r="256" spans="2:65" s="1" customFormat="1" ht="67.5">
      <c r="B256" s="40"/>
      <c r="C256" s="62"/>
      <c r="D256" s="202" t="s">
        <v>150</v>
      </c>
      <c r="E256" s="62"/>
      <c r="F256" s="203" t="s">
        <v>450</v>
      </c>
      <c r="G256" s="62"/>
      <c r="H256" s="62"/>
      <c r="I256" s="157"/>
      <c r="J256" s="62"/>
      <c r="K256" s="62"/>
      <c r="L256" s="60"/>
      <c r="M256" s="201"/>
      <c r="N256" s="41"/>
      <c r="O256" s="41"/>
      <c r="P256" s="41"/>
      <c r="Q256" s="41"/>
      <c r="R256" s="41"/>
      <c r="S256" s="41"/>
      <c r="T256" s="77"/>
      <c r="AT256" s="23" t="s">
        <v>150</v>
      </c>
      <c r="AU256" s="23" t="s">
        <v>89</v>
      </c>
    </row>
    <row r="257" spans="2:65" s="11" customFormat="1">
      <c r="B257" s="204"/>
      <c r="C257" s="205"/>
      <c r="D257" s="199" t="s">
        <v>161</v>
      </c>
      <c r="E257" s="206" t="s">
        <v>22</v>
      </c>
      <c r="F257" s="207" t="s">
        <v>451</v>
      </c>
      <c r="G257" s="205"/>
      <c r="H257" s="208">
        <v>324</v>
      </c>
      <c r="I257" s="209"/>
      <c r="J257" s="205"/>
      <c r="K257" s="205"/>
      <c r="L257" s="210"/>
      <c r="M257" s="211"/>
      <c r="N257" s="212"/>
      <c r="O257" s="212"/>
      <c r="P257" s="212"/>
      <c r="Q257" s="212"/>
      <c r="R257" s="212"/>
      <c r="S257" s="212"/>
      <c r="T257" s="213"/>
      <c r="AT257" s="214" t="s">
        <v>161</v>
      </c>
      <c r="AU257" s="214" t="s">
        <v>89</v>
      </c>
      <c r="AV257" s="11" t="s">
        <v>89</v>
      </c>
      <c r="AW257" s="11" t="s">
        <v>42</v>
      </c>
      <c r="AX257" s="11" t="s">
        <v>24</v>
      </c>
      <c r="AY257" s="214" t="s">
        <v>140</v>
      </c>
    </row>
    <row r="258" spans="2:65" s="1" customFormat="1" ht="31.5" customHeight="1">
      <c r="B258" s="40"/>
      <c r="C258" s="187" t="s">
        <v>452</v>
      </c>
      <c r="D258" s="187" t="s">
        <v>143</v>
      </c>
      <c r="E258" s="188" t="s">
        <v>453</v>
      </c>
      <c r="F258" s="189" t="s">
        <v>454</v>
      </c>
      <c r="G258" s="190" t="s">
        <v>175</v>
      </c>
      <c r="H258" s="191">
        <v>324</v>
      </c>
      <c r="I258" s="192"/>
      <c r="J258" s="193">
        <f>ROUND(I258*H258,2)</f>
        <v>0</v>
      </c>
      <c r="K258" s="189" t="s">
        <v>147</v>
      </c>
      <c r="L258" s="60"/>
      <c r="M258" s="194" t="s">
        <v>22</v>
      </c>
      <c r="N258" s="195" t="s">
        <v>50</v>
      </c>
      <c r="O258" s="41"/>
      <c r="P258" s="196">
        <f>O258*H258</f>
        <v>0</v>
      </c>
      <c r="Q258" s="196">
        <v>1.0000000000000001E-5</v>
      </c>
      <c r="R258" s="196">
        <f>Q258*H258</f>
        <v>3.2400000000000003E-3</v>
      </c>
      <c r="S258" s="196">
        <v>0</v>
      </c>
      <c r="T258" s="197">
        <f>S258*H258</f>
        <v>0</v>
      </c>
      <c r="AR258" s="23" t="s">
        <v>229</v>
      </c>
      <c r="AT258" s="23" t="s">
        <v>143</v>
      </c>
      <c r="AU258" s="23" t="s">
        <v>89</v>
      </c>
      <c r="AY258" s="23" t="s">
        <v>140</v>
      </c>
      <c r="BE258" s="198">
        <f>IF(N258="základní",J258,0)</f>
        <v>0</v>
      </c>
      <c r="BF258" s="198">
        <f>IF(N258="snížená",J258,0)</f>
        <v>0</v>
      </c>
      <c r="BG258" s="198">
        <f>IF(N258="zákl. přenesená",J258,0)</f>
        <v>0</v>
      </c>
      <c r="BH258" s="198">
        <f>IF(N258="sníž. přenesená",J258,0)</f>
        <v>0</v>
      </c>
      <c r="BI258" s="198">
        <f>IF(N258="nulová",J258,0)</f>
        <v>0</v>
      </c>
      <c r="BJ258" s="23" t="s">
        <v>89</v>
      </c>
      <c r="BK258" s="198">
        <f>ROUND(I258*H258,2)</f>
        <v>0</v>
      </c>
      <c r="BL258" s="23" t="s">
        <v>229</v>
      </c>
      <c r="BM258" s="23" t="s">
        <v>455</v>
      </c>
    </row>
    <row r="259" spans="2:65" s="1" customFormat="1" ht="67.5">
      <c r="B259" s="40"/>
      <c r="C259" s="62"/>
      <c r="D259" s="202" t="s">
        <v>150</v>
      </c>
      <c r="E259" s="62"/>
      <c r="F259" s="203" t="s">
        <v>450</v>
      </c>
      <c r="G259" s="62"/>
      <c r="H259" s="62"/>
      <c r="I259" s="157"/>
      <c r="J259" s="62"/>
      <c r="K259" s="62"/>
      <c r="L259" s="60"/>
      <c r="M259" s="201"/>
      <c r="N259" s="41"/>
      <c r="O259" s="41"/>
      <c r="P259" s="41"/>
      <c r="Q259" s="41"/>
      <c r="R259" s="41"/>
      <c r="S259" s="41"/>
      <c r="T259" s="77"/>
      <c r="AT259" s="23" t="s">
        <v>150</v>
      </c>
      <c r="AU259" s="23" t="s">
        <v>89</v>
      </c>
    </row>
    <row r="260" spans="2:65" s="11" customFormat="1">
      <c r="B260" s="204"/>
      <c r="C260" s="205"/>
      <c r="D260" s="199" t="s">
        <v>161</v>
      </c>
      <c r="E260" s="206" t="s">
        <v>22</v>
      </c>
      <c r="F260" s="207" t="s">
        <v>451</v>
      </c>
      <c r="G260" s="205"/>
      <c r="H260" s="208">
        <v>324</v>
      </c>
      <c r="I260" s="209"/>
      <c r="J260" s="205"/>
      <c r="K260" s="205"/>
      <c r="L260" s="210"/>
      <c r="M260" s="211"/>
      <c r="N260" s="212"/>
      <c r="O260" s="212"/>
      <c r="P260" s="212"/>
      <c r="Q260" s="212"/>
      <c r="R260" s="212"/>
      <c r="S260" s="212"/>
      <c r="T260" s="213"/>
      <c r="AT260" s="214" t="s">
        <v>161</v>
      </c>
      <c r="AU260" s="214" t="s">
        <v>89</v>
      </c>
      <c r="AV260" s="11" t="s">
        <v>89</v>
      </c>
      <c r="AW260" s="11" t="s">
        <v>42</v>
      </c>
      <c r="AX260" s="11" t="s">
        <v>24</v>
      </c>
      <c r="AY260" s="214" t="s">
        <v>140</v>
      </c>
    </row>
    <row r="261" spans="2:65" s="1" customFormat="1" ht="22.5" customHeight="1">
      <c r="B261" s="40"/>
      <c r="C261" s="187" t="s">
        <v>456</v>
      </c>
      <c r="D261" s="187" t="s">
        <v>143</v>
      </c>
      <c r="E261" s="188" t="s">
        <v>457</v>
      </c>
      <c r="F261" s="189" t="s">
        <v>458</v>
      </c>
      <c r="G261" s="190" t="s">
        <v>146</v>
      </c>
      <c r="H261" s="191">
        <v>24</v>
      </c>
      <c r="I261" s="192"/>
      <c r="J261" s="193">
        <f>ROUND(I261*H261,2)</f>
        <v>0</v>
      </c>
      <c r="K261" s="189" t="s">
        <v>22</v>
      </c>
      <c r="L261" s="60"/>
      <c r="M261" s="194" t="s">
        <v>22</v>
      </c>
      <c r="N261" s="195" t="s">
        <v>50</v>
      </c>
      <c r="O261" s="41"/>
      <c r="P261" s="196">
        <f>O261*H261</f>
        <v>0</v>
      </c>
      <c r="Q261" s="196">
        <v>5.9000000000000003E-4</v>
      </c>
      <c r="R261" s="196">
        <f>Q261*H261</f>
        <v>1.4160000000000001E-2</v>
      </c>
      <c r="S261" s="196">
        <v>0</v>
      </c>
      <c r="T261" s="197">
        <f>S261*H261</f>
        <v>0</v>
      </c>
      <c r="AR261" s="23" t="s">
        <v>229</v>
      </c>
      <c r="AT261" s="23" t="s">
        <v>143</v>
      </c>
      <c r="AU261" s="23" t="s">
        <v>89</v>
      </c>
      <c r="AY261" s="23" t="s">
        <v>140</v>
      </c>
      <c r="BE261" s="198">
        <f>IF(N261="základní",J261,0)</f>
        <v>0</v>
      </c>
      <c r="BF261" s="198">
        <f>IF(N261="snížená",J261,0)</f>
        <v>0</v>
      </c>
      <c r="BG261" s="198">
        <f>IF(N261="zákl. přenesená",J261,0)</f>
        <v>0</v>
      </c>
      <c r="BH261" s="198">
        <f>IF(N261="sníž. přenesená",J261,0)</f>
        <v>0</v>
      </c>
      <c r="BI261" s="198">
        <f>IF(N261="nulová",J261,0)</f>
        <v>0</v>
      </c>
      <c r="BJ261" s="23" t="s">
        <v>89</v>
      </c>
      <c r="BK261" s="198">
        <f>ROUND(I261*H261,2)</f>
        <v>0</v>
      </c>
      <c r="BL261" s="23" t="s">
        <v>229</v>
      </c>
      <c r="BM261" s="23" t="s">
        <v>459</v>
      </c>
    </row>
    <row r="262" spans="2:65" s="1" customFormat="1" ht="22.5" customHeight="1">
      <c r="B262" s="40"/>
      <c r="C262" s="187" t="s">
        <v>460</v>
      </c>
      <c r="D262" s="187" t="s">
        <v>143</v>
      </c>
      <c r="E262" s="188" t="s">
        <v>461</v>
      </c>
      <c r="F262" s="189" t="s">
        <v>462</v>
      </c>
      <c r="G262" s="190" t="s">
        <v>463</v>
      </c>
      <c r="H262" s="191">
        <v>72</v>
      </c>
      <c r="I262" s="192"/>
      <c r="J262" s="193">
        <f>ROUND(I262*H262,2)</f>
        <v>0</v>
      </c>
      <c r="K262" s="189" t="s">
        <v>22</v>
      </c>
      <c r="L262" s="60"/>
      <c r="M262" s="194" t="s">
        <v>22</v>
      </c>
      <c r="N262" s="195" t="s">
        <v>50</v>
      </c>
      <c r="O262" s="41"/>
      <c r="P262" s="196">
        <f>O262*H262</f>
        <v>0</v>
      </c>
      <c r="Q262" s="196">
        <v>5.7005000000000001E-4</v>
      </c>
      <c r="R262" s="196">
        <f>Q262*H262</f>
        <v>4.10436E-2</v>
      </c>
      <c r="S262" s="196">
        <v>0</v>
      </c>
      <c r="T262" s="197">
        <f>S262*H262</f>
        <v>0</v>
      </c>
      <c r="AR262" s="23" t="s">
        <v>229</v>
      </c>
      <c r="AT262" s="23" t="s">
        <v>143</v>
      </c>
      <c r="AU262" s="23" t="s">
        <v>89</v>
      </c>
      <c r="AY262" s="23" t="s">
        <v>140</v>
      </c>
      <c r="BE262" s="198">
        <f>IF(N262="základní",J262,0)</f>
        <v>0</v>
      </c>
      <c r="BF262" s="198">
        <f>IF(N262="snížená",J262,0)</f>
        <v>0</v>
      </c>
      <c r="BG262" s="198">
        <f>IF(N262="zákl. přenesená",J262,0)</f>
        <v>0</v>
      </c>
      <c r="BH262" s="198">
        <f>IF(N262="sníž. přenesená",J262,0)</f>
        <v>0</v>
      </c>
      <c r="BI262" s="198">
        <f>IF(N262="nulová",J262,0)</f>
        <v>0</v>
      </c>
      <c r="BJ262" s="23" t="s">
        <v>89</v>
      </c>
      <c r="BK262" s="198">
        <f>ROUND(I262*H262,2)</f>
        <v>0</v>
      </c>
      <c r="BL262" s="23" t="s">
        <v>229</v>
      </c>
      <c r="BM262" s="23" t="s">
        <v>464</v>
      </c>
    </row>
    <row r="263" spans="2:65" s="11" customFormat="1">
      <c r="B263" s="204"/>
      <c r="C263" s="205"/>
      <c r="D263" s="199" t="s">
        <v>161</v>
      </c>
      <c r="E263" s="206" t="s">
        <v>22</v>
      </c>
      <c r="F263" s="207" t="s">
        <v>465</v>
      </c>
      <c r="G263" s="205"/>
      <c r="H263" s="208">
        <v>72</v>
      </c>
      <c r="I263" s="209"/>
      <c r="J263" s="205"/>
      <c r="K263" s="205"/>
      <c r="L263" s="210"/>
      <c r="M263" s="211"/>
      <c r="N263" s="212"/>
      <c r="O263" s="212"/>
      <c r="P263" s="212"/>
      <c r="Q263" s="212"/>
      <c r="R263" s="212"/>
      <c r="S263" s="212"/>
      <c r="T263" s="213"/>
      <c r="AT263" s="214" t="s">
        <v>161</v>
      </c>
      <c r="AU263" s="214" t="s">
        <v>89</v>
      </c>
      <c r="AV263" s="11" t="s">
        <v>89</v>
      </c>
      <c r="AW263" s="11" t="s">
        <v>42</v>
      </c>
      <c r="AX263" s="11" t="s">
        <v>24</v>
      </c>
      <c r="AY263" s="214" t="s">
        <v>140</v>
      </c>
    </row>
    <row r="264" spans="2:65" s="1" customFormat="1" ht="22.5" customHeight="1">
      <c r="B264" s="40"/>
      <c r="C264" s="187" t="s">
        <v>466</v>
      </c>
      <c r="D264" s="187" t="s">
        <v>143</v>
      </c>
      <c r="E264" s="188" t="s">
        <v>467</v>
      </c>
      <c r="F264" s="189" t="s">
        <v>468</v>
      </c>
      <c r="G264" s="190" t="s">
        <v>146</v>
      </c>
      <c r="H264" s="191">
        <v>48</v>
      </c>
      <c r="I264" s="192"/>
      <c r="J264" s="193">
        <f>ROUND(I264*H264,2)</f>
        <v>0</v>
      </c>
      <c r="K264" s="189" t="s">
        <v>22</v>
      </c>
      <c r="L264" s="60"/>
      <c r="M264" s="194" t="s">
        <v>22</v>
      </c>
      <c r="N264" s="195" t="s">
        <v>50</v>
      </c>
      <c r="O264" s="41"/>
      <c r="P264" s="196">
        <f>O264*H264</f>
        <v>0</v>
      </c>
      <c r="Q264" s="196">
        <v>2.0604999999999999E-4</v>
      </c>
      <c r="R264" s="196">
        <f>Q264*H264</f>
        <v>9.8904000000000006E-3</v>
      </c>
      <c r="S264" s="196">
        <v>0</v>
      </c>
      <c r="T264" s="197">
        <f>S264*H264</f>
        <v>0</v>
      </c>
      <c r="AR264" s="23" t="s">
        <v>229</v>
      </c>
      <c r="AT264" s="23" t="s">
        <v>143</v>
      </c>
      <c r="AU264" s="23" t="s">
        <v>89</v>
      </c>
      <c r="AY264" s="23" t="s">
        <v>140</v>
      </c>
      <c r="BE264" s="198">
        <f>IF(N264="základní",J264,0)</f>
        <v>0</v>
      </c>
      <c r="BF264" s="198">
        <f>IF(N264="snížená",J264,0)</f>
        <v>0</v>
      </c>
      <c r="BG264" s="198">
        <f>IF(N264="zákl. přenesená",J264,0)</f>
        <v>0</v>
      </c>
      <c r="BH264" s="198">
        <f>IF(N264="sníž. přenesená",J264,0)</f>
        <v>0</v>
      </c>
      <c r="BI264" s="198">
        <f>IF(N264="nulová",J264,0)</f>
        <v>0</v>
      </c>
      <c r="BJ264" s="23" t="s">
        <v>89</v>
      </c>
      <c r="BK264" s="198">
        <f>ROUND(I264*H264,2)</f>
        <v>0</v>
      </c>
      <c r="BL264" s="23" t="s">
        <v>229</v>
      </c>
      <c r="BM264" s="23" t="s">
        <v>469</v>
      </c>
    </row>
    <row r="265" spans="2:65" s="11" customFormat="1">
      <c r="B265" s="204"/>
      <c r="C265" s="205"/>
      <c r="D265" s="199" t="s">
        <v>161</v>
      </c>
      <c r="E265" s="206" t="s">
        <v>22</v>
      </c>
      <c r="F265" s="207" t="s">
        <v>470</v>
      </c>
      <c r="G265" s="205"/>
      <c r="H265" s="208">
        <v>48</v>
      </c>
      <c r="I265" s="209"/>
      <c r="J265" s="205"/>
      <c r="K265" s="205"/>
      <c r="L265" s="210"/>
      <c r="M265" s="211"/>
      <c r="N265" s="212"/>
      <c r="O265" s="212"/>
      <c r="P265" s="212"/>
      <c r="Q265" s="212"/>
      <c r="R265" s="212"/>
      <c r="S265" s="212"/>
      <c r="T265" s="213"/>
      <c r="AT265" s="214" t="s">
        <v>161</v>
      </c>
      <c r="AU265" s="214" t="s">
        <v>89</v>
      </c>
      <c r="AV265" s="11" t="s">
        <v>89</v>
      </c>
      <c r="AW265" s="11" t="s">
        <v>42</v>
      </c>
      <c r="AX265" s="11" t="s">
        <v>24</v>
      </c>
      <c r="AY265" s="214" t="s">
        <v>140</v>
      </c>
    </row>
    <row r="266" spans="2:65" s="1" customFormat="1" ht="31.5" customHeight="1">
      <c r="B266" s="40"/>
      <c r="C266" s="187" t="s">
        <v>471</v>
      </c>
      <c r="D266" s="187" t="s">
        <v>143</v>
      </c>
      <c r="E266" s="188" t="s">
        <v>472</v>
      </c>
      <c r="F266" s="189" t="s">
        <v>473</v>
      </c>
      <c r="G266" s="190" t="s">
        <v>217</v>
      </c>
      <c r="H266" s="191">
        <v>0.53800000000000003</v>
      </c>
      <c r="I266" s="192"/>
      <c r="J266" s="193">
        <f>ROUND(I266*H266,2)</f>
        <v>0</v>
      </c>
      <c r="K266" s="189" t="s">
        <v>147</v>
      </c>
      <c r="L266" s="60"/>
      <c r="M266" s="194" t="s">
        <v>22</v>
      </c>
      <c r="N266" s="195" t="s">
        <v>50</v>
      </c>
      <c r="O266" s="41"/>
      <c r="P266" s="196">
        <f>O266*H266</f>
        <v>0</v>
      </c>
      <c r="Q266" s="196">
        <v>0</v>
      </c>
      <c r="R266" s="196">
        <f>Q266*H266</f>
        <v>0</v>
      </c>
      <c r="S266" s="196">
        <v>0</v>
      </c>
      <c r="T266" s="197">
        <f>S266*H266</f>
        <v>0</v>
      </c>
      <c r="AR266" s="23" t="s">
        <v>229</v>
      </c>
      <c r="AT266" s="23" t="s">
        <v>143</v>
      </c>
      <c r="AU266" s="23" t="s">
        <v>89</v>
      </c>
      <c r="AY266" s="23" t="s">
        <v>140</v>
      </c>
      <c r="BE266" s="198">
        <f>IF(N266="základní",J266,0)</f>
        <v>0</v>
      </c>
      <c r="BF266" s="198">
        <f>IF(N266="snížená",J266,0)</f>
        <v>0</v>
      </c>
      <c r="BG266" s="198">
        <f>IF(N266="zákl. přenesená",J266,0)</f>
        <v>0</v>
      </c>
      <c r="BH266" s="198">
        <f>IF(N266="sníž. přenesená",J266,0)</f>
        <v>0</v>
      </c>
      <c r="BI266" s="198">
        <f>IF(N266="nulová",J266,0)</f>
        <v>0</v>
      </c>
      <c r="BJ266" s="23" t="s">
        <v>89</v>
      </c>
      <c r="BK266" s="198">
        <f>ROUND(I266*H266,2)</f>
        <v>0</v>
      </c>
      <c r="BL266" s="23" t="s">
        <v>229</v>
      </c>
      <c r="BM266" s="23" t="s">
        <v>474</v>
      </c>
    </row>
    <row r="267" spans="2:65" s="1" customFormat="1" ht="121.5">
      <c r="B267" s="40"/>
      <c r="C267" s="62"/>
      <c r="D267" s="202" t="s">
        <v>150</v>
      </c>
      <c r="E267" s="62"/>
      <c r="F267" s="203" t="s">
        <v>475</v>
      </c>
      <c r="G267" s="62"/>
      <c r="H267" s="62"/>
      <c r="I267" s="157"/>
      <c r="J267" s="62"/>
      <c r="K267" s="62"/>
      <c r="L267" s="60"/>
      <c r="M267" s="201"/>
      <c r="N267" s="41"/>
      <c r="O267" s="41"/>
      <c r="P267" s="41"/>
      <c r="Q267" s="41"/>
      <c r="R267" s="41"/>
      <c r="S267" s="41"/>
      <c r="T267" s="77"/>
      <c r="AT267" s="23" t="s">
        <v>150</v>
      </c>
      <c r="AU267" s="23" t="s">
        <v>89</v>
      </c>
    </row>
    <row r="268" spans="2:65" s="10" customFormat="1" ht="29.85" customHeight="1">
      <c r="B268" s="170"/>
      <c r="C268" s="171"/>
      <c r="D268" s="184" t="s">
        <v>77</v>
      </c>
      <c r="E268" s="185" t="s">
        <v>476</v>
      </c>
      <c r="F268" s="185" t="s">
        <v>477</v>
      </c>
      <c r="G268" s="171"/>
      <c r="H268" s="171"/>
      <c r="I268" s="174"/>
      <c r="J268" s="186">
        <f>BK268</f>
        <v>0</v>
      </c>
      <c r="K268" s="171"/>
      <c r="L268" s="176"/>
      <c r="M268" s="177"/>
      <c r="N268" s="178"/>
      <c r="O268" s="178"/>
      <c r="P268" s="179">
        <f>SUM(P269:P289)</f>
        <v>0</v>
      </c>
      <c r="Q268" s="178"/>
      <c r="R268" s="179">
        <f>SUM(R269:R289)</f>
        <v>1.8494604000000001</v>
      </c>
      <c r="S268" s="178"/>
      <c r="T268" s="180">
        <f>SUM(T269:T289)</f>
        <v>0</v>
      </c>
      <c r="AR268" s="181" t="s">
        <v>89</v>
      </c>
      <c r="AT268" s="182" t="s">
        <v>77</v>
      </c>
      <c r="AU268" s="182" t="s">
        <v>24</v>
      </c>
      <c r="AY268" s="181" t="s">
        <v>140</v>
      </c>
      <c r="BK268" s="183">
        <f>SUM(BK269:BK289)</f>
        <v>0</v>
      </c>
    </row>
    <row r="269" spans="2:65" s="1" customFormat="1" ht="31.5" customHeight="1">
      <c r="B269" s="40"/>
      <c r="C269" s="187" t="s">
        <v>478</v>
      </c>
      <c r="D269" s="187" t="s">
        <v>143</v>
      </c>
      <c r="E269" s="188" t="s">
        <v>479</v>
      </c>
      <c r="F269" s="189" t="s">
        <v>480</v>
      </c>
      <c r="G269" s="190" t="s">
        <v>463</v>
      </c>
      <c r="H269" s="191">
        <v>24</v>
      </c>
      <c r="I269" s="192"/>
      <c r="J269" s="193">
        <f>ROUND(I269*H269,2)</f>
        <v>0</v>
      </c>
      <c r="K269" s="189" t="s">
        <v>147</v>
      </c>
      <c r="L269" s="60"/>
      <c r="M269" s="194" t="s">
        <v>22</v>
      </c>
      <c r="N269" s="195" t="s">
        <v>50</v>
      </c>
      <c r="O269" s="41"/>
      <c r="P269" s="196">
        <f>O269*H269</f>
        <v>0</v>
      </c>
      <c r="Q269" s="196">
        <v>1.8790000000000001E-2</v>
      </c>
      <c r="R269" s="196">
        <f>Q269*H269</f>
        <v>0.45096000000000003</v>
      </c>
      <c r="S269" s="196">
        <v>0</v>
      </c>
      <c r="T269" s="197">
        <f>S269*H269</f>
        <v>0</v>
      </c>
      <c r="AR269" s="23" t="s">
        <v>229</v>
      </c>
      <c r="AT269" s="23" t="s">
        <v>143</v>
      </c>
      <c r="AU269" s="23" t="s">
        <v>89</v>
      </c>
      <c r="AY269" s="23" t="s">
        <v>140</v>
      </c>
      <c r="BE269" s="198">
        <f>IF(N269="základní",J269,0)</f>
        <v>0</v>
      </c>
      <c r="BF269" s="198">
        <f>IF(N269="snížená",J269,0)</f>
        <v>0</v>
      </c>
      <c r="BG269" s="198">
        <f>IF(N269="zákl. přenesená",J269,0)</f>
        <v>0</v>
      </c>
      <c r="BH269" s="198">
        <f>IF(N269="sníž. přenesená",J269,0)</f>
        <v>0</v>
      </c>
      <c r="BI269" s="198">
        <f>IF(N269="nulová",J269,0)</f>
        <v>0</v>
      </c>
      <c r="BJ269" s="23" t="s">
        <v>89</v>
      </c>
      <c r="BK269" s="198">
        <f>ROUND(I269*H269,2)</f>
        <v>0</v>
      </c>
      <c r="BL269" s="23" t="s">
        <v>229</v>
      </c>
      <c r="BM269" s="23" t="s">
        <v>481</v>
      </c>
    </row>
    <row r="270" spans="2:65" s="1" customFormat="1" ht="54">
      <c r="B270" s="40"/>
      <c r="C270" s="62"/>
      <c r="D270" s="199" t="s">
        <v>150</v>
      </c>
      <c r="E270" s="62"/>
      <c r="F270" s="200" t="s">
        <v>482</v>
      </c>
      <c r="G270" s="62"/>
      <c r="H270" s="62"/>
      <c r="I270" s="157"/>
      <c r="J270" s="62"/>
      <c r="K270" s="62"/>
      <c r="L270" s="60"/>
      <c r="M270" s="201"/>
      <c r="N270" s="41"/>
      <c r="O270" s="41"/>
      <c r="P270" s="41"/>
      <c r="Q270" s="41"/>
      <c r="R270" s="41"/>
      <c r="S270" s="41"/>
      <c r="T270" s="77"/>
      <c r="AT270" s="23" t="s">
        <v>150</v>
      </c>
      <c r="AU270" s="23" t="s">
        <v>89</v>
      </c>
    </row>
    <row r="271" spans="2:65" s="1" customFormat="1" ht="22.5" customHeight="1">
      <c r="B271" s="40"/>
      <c r="C271" s="187" t="s">
        <v>483</v>
      </c>
      <c r="D271" s="187" t="s">
        <v>143</v>
      </c>
      <c r="E271" s="188" t="s">
        <v>484</v>
      </c>
      <c r="F271" s="189" t="s">
        <v>485</v>
      </c>
      <c r="G271" s="190" t="s">
        <v>463</v>
      </c>
      <c r="H271" s="191">
        <v>24</v>
      </c>
      <c r="I271" s="192"/>
      <c r="J271" s="193">
        <f>ROUND(I271*H271,2)</f>
        <v>0</v>
      </c>
      <c r="K271" s="189" t="s">
        <v>147</v>
      </c>
      <c r="L271" s="60"/>
      <c r="M271" s="194" t="s">
        <v>22</v>
      </c>
      <c r="N271" s="195" t="s">
        <v>50</v>
      </c>
      <c r="O271" s="41"/>
      <c r="P271" s="196">
        <f>O271*H271</f>
        <v>0</v>
      </c>
      <c r="Q271" s="196">
        <v>3.0000000000000001E-3</v>
      </c>
      <c r="R271" s="196">
        <f>Q271*H271</f>
        <v>7.2000000000000008E-2</v>
      </c>
      <c r="S271" s="196">
        <v>0</v>
      </c>
      <c r="T271" s="197">
        <f>S271*H271</f>
        <v>0</v>
      </c>
      <c r="AR271" s="23" t="s">
        <v>229</v>
      </c>
      <c r="AT271" s="23" t="s">
        <v>143</v>
      </c>
      <c r="AU271" s="23" t="s">
        <v>89</v>
      </c>
      <c r="AY271" s="23" t="s">
        <v>140</v>
      </c>
      <c r="BE271" s="198">
        <f>IF(N271="základní",J271,0)</f>
        <v>0</v>
      </c>
      <c r="BF271" s="198">
        <f>IF(N271="snížená",J271,0)</f>
        <v>0</v>
      </c>
      <c r="BG271" s="198">
        <f>IF(N271="zákl. přenesená",J271,0)</f>
        <v>0</v>
      </c>
      <c r="BH271" s="198">
        <f>IF(N271="sníž. přenesená",J271,0)</f>
        <v>0</v>
      </c>
      <c r="BI271" s="198">
        <f>IF(N271="nulová",J271,0)</f>
        <v>0</v>
      </c>
      <c r="BJ271" s="23" t="s">
        <v>89</v>
      </c>
      <c r="BK271" s="198">
        <f>ROUND(I271*H271,2)</f>
        <v>0</v>
      </c>
      <c r="BL271" s="23" t="s">
        <v>229</v>
      </c>
      <c r="BM271" s="23" t="s">
        <v>486</v>
      </c>
    </row>
    <row r="272" spans="2:65" s="1" customFormat="1" ht="22.5" customHeight="1">
      <c r="B272" s="40"/>
      <c r="C272" s="187" t="s">
        <v>487</v>
      </c>
      <c r="D272" s="187" t="s">
        <v>143</v>
      </c>
      <c r="E272" s="188" t="s">
        <v>488</v>
      </c>
      <c r="F272" s="189" t="s">
        <v>489</v>
      </c>
      <c r="G272" s="190" t="s">
        <v>463</v>
      </c>
      <c r="H272" s="191">
        <v>24</v>
      </c>
      <c r="I272" s="192"/>
      <c r="J272" s="193">
        <f>ROUND(I272*H272,2)</f>
        <v>0</v>
      </c>
      <c r="K272" s="189" t="s">
        <v>147</v>
      </c>
      <c r="L272" s="60"/>
      <c r="M272" s="194" t="s">
        <v>22</v>
      </c>
      <c r="N272" s="195" t="s">
        <v>50</v>
      </c>
      <c r="O272" s="41"/>
      <c r="P272" s="196">
        <f>O272*H272</f>
        <v>0</v>
      </c>
      <c r="Q272" s="196">
        <v>8.0000000000000004E-4</v>
      </c>
      <c r="R272" s="196">
        <f>Q272*H272</f>
        <v>1.9200000000000002E-2</v>
      </c>
      <c r="S272" s="196">
        <v>0</v>
      </c>
      <c r="T272" s="197">
        <f>S272*H272</f>
        <v>0</v>
      </c>
      <c r="AR272" s="23" t="s">
        <v>229</v>
      </c>
      <c r="AT272" s="23" t="s">
        <v>143</v>
      </c>
      <c r="AU272" s="23" t="s">
        <v>89</v>
      </c>
      <c r="AY272" s="23" t="s">
        <v>140</v>
      </c>
      <c r="BE272" s="198">
        <f>IF(N272="základní",J272,0)</f>
        <v>0</v>
      </c>
      <c r="BF272" s="198">
        <f>IF(N272="snížená",J272,0)</f>
        <v>0</v>
      </c>
      <c r="BG272" s="198">
        <f>IF(N272="zákl. přenesená",J272,0)</f>
        <v>0</v>
      </c>
      <c r="BH272" s="198">
        <f>IF(N272="sníž. přenesená",J272,0)</f>
        <v>0</v>
      </c>
      <c r="BI272" s="198">
        <f>IF(N272="nulová",J272,0)</f>
        <v>0</v>
      </c>
      <c r="BJ272" s="23" t="s">
        <v>89</v>
      </c>
      <c r="BK272" s="198">
        <f>ROUND(I272*H272,2)</f>
        <v>0</v>
      </c>
      <c r="BL272" s="23" t="s">
        <v>229</v>
      </c>
      <c r="BM272" s="23" t="s">
        <v>490</v>
      </c>
    </row>
    <row r="273" spans="2:65" s="1" customFormat="1" ht="31.5" customHeight="1">
      <c r="B273" s="40"/>
      <c r="C273" s="187" t="s">
        <v>491</v>
      </c>
      <c r="D273" s="187" t="s">
        <v>143</v>
      </c>
      <c r="E273" s="188" t="s">
        <v>492</v>
      </c>
      <c r="F273" s="189" t="s">
        <v>493</v>
      </c>
      <c r="G273" s="190" t="s">
        <v>463</v>
      </c>
      <c r="H273" s="191">
        <v>24</v>
      </c>
      <c r="I273" s="192"/>
      <c r="J273" s="193">
        <f>ROUND(I273*H273,2)</f>
        <v>0</v>
      </c>
      <c r="K273" s="189" t="s">
        <v>147</v>
      </c>
      <c r="L273" s="60"/>
      <c r="M273" s="194" t="s">
        <v>22</v>
      </c>
      <c r="N273" s="195" t="s">
        <v>50</v>
      </c>
      <c r="O273" s="41"/>
      <c r="P273" s="196">
        <f>O273*H273</f>
        <v>0</v>
      </c>
      <c r="Q273" s="196">
        <v>8.4999999999999995E-4</v>
      </c>
      <c r="R273" s="196">
        <f>Q273*H273</f>
        <v>2.0399999999999998E-2</v>
      </c>
      <c r="S273" s="196">
        <v>0</v>
      </c>
      <c r="T273" s="197">
        <f>S273*H273</f>
        <v>0</v>
      </c>
      <c r="AR273" s="23" t="s">
        <v>229</v>
      </c>
      <c r="AT273" s="23" t="s">
        <v>143</v>
      </c>
      <c r="AU273" s="23" t="s">
        <v>89</v>
      </c>
      <c r="AY273" s="23" t="s">
        <v>140</v>
      </c>
      <c r="BE273" s="198">
        <f>IF(N273="základní",J273,0)</f>
        <v>0</v>
      </c>
      <c r="BF273" s="198">
        <f>IF(N273="snížená",J273,0)</f>
        <v>0</v>
      </c>
      <c r="BG273" s="198">
        <f>IF(N273="zákl. přenesená",J273,0)</f>
        <v>0</v>
      </c>
      <c r="BH273" s="198">
        <f>IF(N273="sníž. přenesená",J273,0)</f>
        <v>0</v>
      </c>
      <c r="BI273" s="198">
        <f>IF(N273="nulová",J273,0)</f>
        <v>0</v>
      </c>
      <c r="BJ273" s="23" t="s">
        <v>89</v>
      </c>
      <c r="BK273" s="198">
        <f>ROUND(I273*H273,2)</f>
        <v>0</v>
      </c>
      <c r="BL273" s="23" t="s">
        <v>229</v>
      </c>
      <c r="BM273" s="23" t="s">
        <v>494</v>
      </c>
    </row>
    <row r="274" spans="2:65" s="1" customFormat="1" ht="22.5" customHeight="1">
      <c r="B274" s="40"/>
      <c r="C274" s="187" t="s">
        <v>495</v>
      </c>
      <c r="D274" s="187" t="s">
        <v>143</v>
      </c>
      <c r="E274" s="188" t="s">
        <v>496</v>
      </c>
      <c r="F274" s="189" t="s">
        <v>497</v>
      </c>
      <c r="G274" s="190" t="s">
        <v>463</v>
      </c>
      <c r="H274" s="191">
        <v>24</v>
      </c>
      <c r="I274" s="192"/>
      <c r="J274" s="193">
        <f>ROUND(I274*H274,2)</f>
        <v>0</v>
      </c>
      <c r="K274" s="189" t="s">
        <v>147</v>
      </c>
      <c r="L274" s="60"/>
      <c r="M274" s="194" t="s">
        <v>22</v>
      </c>
      <c r="N274" s="195" t="s">
        <v>50</v>
      </c>
      <c r="O274" s="41"/>
      <c r="P274" s="196">
        <f>O274*H274</f>
        <v>0</v>
      </c>
      <c r="Q274" s="196">
        <v>1.82E-3</v>
      </c>
      <c r="R274" s="196">
        <f>Q274*H274</f>
        <v>4.3679999999999997E-2</v>
      </c>
      <c r="S274" s="196">
        <v>0</v>
      </c>
      <c r="T274" s="197">
        <f>S274*H274</f>
        <v>0</v>
      </c>
      <c r="AR274" s="23" t="s">
        <v>229</v>
      </c>
      <c r="AT274" s="23" t="s">
        <v>143</v>
      </c>
      <c r="AU274" s="23" t="s">
        <v>89</v>
      </c>
      <c r="AY274" s="23" t="s">
        <v>140</v>
      </c>
      <c r="BE274" s="198">
        <f>IF(N274="základní",J274,0)</f>
        <v>0</v>
      </c>
      <c r="BF274" s="198">
        <f>IF(N274="snížená",J274,0)</f>
        <v>0</v>
      </c>
      <c r="BG274" s="198">
        <f>IF(N274="zákl. přenesená",J274,0)</f>
        <v>0</v>
      </c>
      <c r="BH274" s="198">
        <f>IF(N274="sníž. přenesená",J274,0)</f>
        <v>0</v>
      </c>
      <c r="BI274" s="198">
        <f>IF(N274="nulová",J274,0)</f>
        <v>0</v>
      </c>
      <c r="BJ274" s="23" t="s">
        <v>89</v>
      </c>
      <c r="BK274" s="198">
        <f>ROUND(I274*H274,2)</f>
        <v>0</v>
      </c>
      <c r="BL274" s="23" t="s">
        <v>229</v>
      </c>
      <c r="BM274" s="23" t="s">
        <v>498</v>
      </c>
    </row>
    <row r="275" spans="2:65" s="1" customFormat="1" ht="22.5" customHeight="1">
      <c r="B275" s="40"/>
      <c r="C275" s="187" t="s">
        <v>499</v>
      </c>
      <c r="D275" s="187" t="s">
        <v>143</v>
      </c>
      <c r="E275" s="188" t="s">
        <v>500</v>
      </c>
      <c r="F275" s="189" t="s">
        <v>501</v>
      </c>
      <c r="G275" s="190" t="s">
        <v>463</v>
      </c>
      <c r="H275" s="191">
        <v>24</v>
      </c>
      <c r="I275" s="192"/>
      <c r="J275" s="193">
        <f>ROUND(I275*H275,2)</f>
        <v>0</v>
      </c>
      <c r="K275" s="189" t="s">
        <v>147</v>
      </c>
      <c r="L275" s="60"/>
      <c r="M275" s="194" t="s">
        <v>22</v>
      </c>
      <c r="N275" s="195" t="s">
        <v>50</v>
      </c>
      <c r="O275" s="41"/>
      <c r="P275" s="196">
        <f>O275*H275</f>
        <v>0</v>
      </c>
      <c r="Q275" s="196">
        <v>2.14E-3</v>
      </c>
      <c r="R275" s="196">
        <f>Q275*H275</f>
        <v>5.1360000000000003E-2</v>
      </c>
      <c r="S275" s="196">
        <v>0</v>
      </c>
      <c r="T275" s="197">
        <f>S275*H275</f>
        <v>0</v>
      </c>
      <c r="AR275" s="23" t="s">
        <v>229</v>
      </c>
      <c r="AT275" s="23" t="s">
        <v>143</v>
      </c>
      <c r="AU275" s="23" t="s">
        <v>89</v>
      </c>
      <c r="AY275" s="23" t="s">
        <v>140</v>
      </c>
      <c r="BE275" s="198">
        <f>IF(N275="základní",J275,0)</f>
        <v>0</v>
      </c>
      <c r="BF275" s="198">
        <f>IF(N275="snížená",J275,0)</f>
        <v>0</v>
      </c>
      <c r="BG275" s="198">
        <f>IF(N275="zákl. přenesená",J275,0)</f>
        <v>0</v>
      </c>
      <c r="BH275" s="198">
        <f>IF(N275="sníž. přenesená",J275,0)</f>
        <v>0</v>
      </c>
      <c r="BI275" s="198">
        <f>IF(N275="nulová",J275,0)</f>
        <v>0</v>
      </c>
      <c r="BJ275" s="23" t="s">
        <v>89</v>
      </c>
      <c r="BK275" s="198">
        <f>ROUND(I275*H275,2)</f>
        <v>0</v>
      </c>
      <c r="BL275" s="23" t="s">
        <v>229</v>
      </c>
      <c r="BM275" s="23" t="s">
        <v>502</v>
      </c>
    </row>
    <row r="276" spans="2:65" s="1" customFormat="1" ht="27">
      <c r="B276" s="40"/>
      <c r="C276" s="62"/>
      <c r="D276" s="199" t="s">
        <v>150</v>
      </c>
      <c r="E276" s="62"/>
      <c r="F276" s="200" t="s">
        <v>503</v>
      </c>
      <c r="G276" s="62"/>
      <c r="H276" s="62"/>
      <c r="I276" s="157"/>
      <c r="J276" s="62"/>
      <c r="K276" s="62"/>
      <c r="L276" s="60"/>
      <c r="M276" s="201"/>
      <c r="N276" s="41"/>
      <c r="O276" s="41"/>
      <c r="P276" s="41"/>
      <c r="Q276" s="41"/>
      <c r="R276" s="41"/>
      <c r="S276" s="41"/>
      <c r="T276" s="77"/>
      <c r="AT276" s="23" t="s">
        <v>150</v>
      </c>
      <c r="AU276" s="23" t="s">
        <v>89</v>
      </c>
    </row>
    <row r="277" spans="2:65" s="1" customFormat="1" ht="44.25" customHeight="1">
      <c r="B277" s="40"/>
      <c r="C277" s="187" t="s">
        <v>504</v>
      </c>
      <c r="D277" s="187" t="s">
        <v>143</v>
      </c>
      <c r="E277" s="188" t="s">
        <v>505</v>
      </c>
      <c r="F277" s="189" t="s">
        <v>506</v>
      </c>
      <c r="G277" s="190" t="s">
        <v>146</v>
      </c>
      <c r="H277" s="191">
        <v>24</v>
      </c>
      <c r="I277" s="192"/>
      <c r="J277" s="193">
        <f t="shared" ref="J277:J288" si="0">ROUND(I277*H277,2)</f>
        <v>0</v>
      </c>
      <c r="K277" s="189" t="s">
        <v>22</v>
      </c>
      <c r="L277" s="60"/>
      <c r="M277" s="194" t="s">
        <v>22</v>
      </c>
      <c r="N277" s="195" t="s">
        <v>50</v>
      </c>
      <c r="O277" s="41"/>
      <c r="P277" s="196">
        <f t="shared" ref="P277:P288" si="1">O277*H277</f>
        <v>0</v>
      </c>
      <c r="Q277" s="196">
        <v>0</v>
      </c>
      <c r="R277" s="196">
        <f t="shared" ref="R277:R288" si="2">Q277*H277</f>
        <v>0</v>
      </c>
      <c r="S277" s="196">
        <v>0</v>
      </c>
      <c r="T277" s="197">
        <f t="shared" ref="T277:T288" si="3">S277*H277</f>
        <v>0</v>
      </c>
      <c r="AR277" s="23" t="s">
        <v>499</v>
      </c>
      <c r="AT277" s="23" t="s">
        <v>143</v>
      </c>
      <c r="AU277" s="23" t="s">
        <v>89</v>
      </c>
      <c r="AY277" s="23" t="s">
        <v>140</v>
      </c>
      <c r="BE277" s="198">
        <f t="shared" ref="BE277:BE288" si="4">IF(N277="základní",J277,0)</f>
        <v>0</v>
      </c>
      <c r="BF277" s="198">
        <f t="shared" ref="BF277:BF288" si="5">IF(N277="snížená",J277,0)</f>
        <v>0</v>
      </c>
      <c r="BG277" s="198">
        <f t="shared" ref="BG277:BG288" si="6">IF(N277="zákl. přenesená",J277,0)</f>
        <v>0</v>
      </c>
      <c r="BH277" s="198">
        <f t="shared" ref="BH277:BH288" si="7">IF(N277="sníž. přenesená",J277,0)</f>
        <v>0</v>
      </c>
      <c r="BI277" s="198">
        <f t="shared" ref="BI277:BI288" si="8">IF(N277="nulová",J277,0)</f>
        <v>0</v>
      </c>
      <c r="BJ277" s="23" t="s">
        <v>89</v>
      </c>
      <c r="BK277" s="198">
        <f t="shared" ref="BK277:BK288" si="9">ROUND(I277*H277,2)</f>
        <v>0</v>
      </c>
      <c r="BL277" s="23" t="s">
        <v>499</v>
      </c>
      <c r="BM277" s="23" t="s">
        <v>507</v>
      </c>
    </row>
    <row r="278" spans="2:65" s="1" customFormat="1" ht="22.5" customHeight="1">
      <c r="B278" s="40"/>
      <c r="C278" s="187" t="s">
        <v>508</v>
      </c>
      <c r="D278" s="187" t="s">
        <v>143</v>
      </c>
      <c r="E278" s="188" t="s">
        <v>509</v>
      </c>
      <c r="F278" s="189" t="s">
        <v>510</v>
      </c>
      <c r="G278" s="190" t="s">
        <v>146</v>
      </c>
      <c r="H278" s="191">
        <v>24</v>
      </c>
      <c r="I278" s="192"/>
      <c r="J278" s="193">
        <f t="shared" si="0"/>
        <v>0</v>
      </c>
      <c r="K278" s="189" t="s">
        <v>22</v>
      </c>
      <c r="L278" s="60"/>
      <c r="M278" s="194" t="s">
        <v>22</v>
      </c>
      <c r="N278" s="195" t="s">
        <v>50</v>
      </c>
      <c r="O278" s="41"/>
      <c r="P278" s="196">
        <f t="shared" si="1"/>
        <v>0</v>
      </c>
      <c r="Q278" s="196">
        <v>1.122E-3</v>
      </c>
      <c r="R278" s="196">
        <f t="shared" si="2"/>
        <v>2.6928000000000001E-2</v>
      </c>
      <c r="S278" s="196">
        <v>0</v>
      </c>
      <c r="T278" s="197">
        <f t="shared" si="3"/>
        <v>0</v>
      </c>
      <c r="AR278" s="23" t="s">
        <v>229</v>
      </c>
      <c r="AT278" s="23" t="s">
        <v>143</v>
      </c>
      <c r="AU278" s="23" t="s">
        <v>89</v>
      </c>
      <c r="AY278" s="23" t="s">
        <v>140</v>
      </c>
      <c r="BE278" s="198">
        <f t="shared" si="4"/>
        <v>0</v>
      </c>
      <c r="BF278" s="198">
        <f t="shared" si="5"/>
        <v>0</v>
      </c>
      <c r="BG278" s="198">
        <f t="shared" si="6"/>
        <v>0</v>
      </c>
      <c r="BH278" s="198">
        <f t="shared" si="7"/>
        <v>0</v>
      </c>
      <c r="BI278" s="198">
        <f t="shared" si="8"/>
        <v>0</v>
      </c>
      <c r="BJ278" s="23" t="s">
        <v>89</v>
      </c>
      <c r="BK278" s="198">
        <f t="shared" si="9"/>
        <v>0</v>
      </c>
      <c r="BL278" s="23" t="s">
        <v>229</v>
      </c>
      <c r="BM278" s="23" t="s">
        <v>511</v>
      </c>
    </row>
    <row r="279" spans="2:65" s="1" customFormat="1" ht="31.5" customHeight="1">
      <c r="B279" s="40"/>
      <c r="C279" s="229" t="s">
        <v>512</v>
      </c>
      <c r="D279" s="229" t="s">
        <v>230</v>
      </c>
      <c r="E279" s="230" t="s">
        <v>513</v>
      </c>
      <c r="F279" s="231" t="s">
        <v>514</v>
      </c>
      <c r="G279" s="232" t="s">
        <v>146</v>
      </c>
      <c r="H279" s="233">
        <v>24</v>
      </c>
      <c r="I279" s="234"/>
      <c r="J279" s="235">
        <f t="shared" si="0"/>
        <v>0</v>
      </c>
      <c r="K279" s="231" t="s">
        <v>22</v>
      </c>
      <c r="L279" s="236"/>
      <c r="M279" s="237" t="s">
        <v>22</v>
      </c>
      <c r="N279" s="238" t="s">
        <v>50</v>
      </c>
      <c r="O279" s="41"/>
      <c r="P279" s="196">
        <f t="shared" si="1"/>
        <v>0</v>
      </c>
      <c r="Q279" s="196">
        <v>1.6E-2</v>
      </c>
      <c r="R279" s="196">
        <f t="shared" si="2"/>
        <v>0.38400000000000001</v>
      </c>
      <c r="S279" s="196">
        <v>0</v>
      </c>
      <c r="T279" s="197">
        <f t="shared" si="3"/>
        <v>0</v>
      </c>
      <c r="AR279" s="23" t="s">
        <v>323</v>
      </c>
      <c r="AT279" s="23" t="s">
        <v>230</v>
      </c>
      <c r="AU279" s="23" t="s">
        <v>89</v>
      </c>
      <c r="AY279" s="23" t="s">
        <v>140</v>
      </c>
      <c r="BE279" s="198">
        <f t="shared" si="4"/>
        <v>0</v>
      </c>
      <c r="BF279" s="198">
        <f t="shared" si="5"/>
        <v>0</v>
      </c>
      <c r="BG279" s="198">
        <f t="shared" si="6"/>
        <v>0</v>
      </c>
      <c r="BH279" s="198">
        <f t="shared" si="7"/>
        <v>0</v>
      </c>
      <c r="BI279" s="198">
        <f t="shared" si="8"/>
        <v>0</v>
      </c>
      <c r="BJ279" s="23" t="s">
        <v>89</v>
      </c>
      <c r="BK279" s="198">
        <f t="shared" si="9"/>
        <v>0</v>
      </c>
      <c r="BL279" s="23" t="s">
        <v>229</v>
      </c>
      <c r="BM279" s="23" t="s">
        <v>515</v>
      </c>
    </row>
    <row r="280" spans="2:65" s="1" customFormat="1" ht="22.5" customHeight="1">
      <c r="B280" s="40"/>
      <c r="C280" s="187" t="s">
        <v>516</v>
      </c>
      <c r="D280" s="187" t="s">
        <v>143</v>
      </c>
      <c r="E280" s="188" t="s">
        <v>517</v>
      </c>
      <c r="F280" s="189" t="s">
        <v>518</v>
      </c>
      <c r="G280" s="190" t="s">
        <v>146</v>
      </c>
      <c r="H280" s="191">
        <v>24</v>
      </c>
      <c r="I280" s="192"/>
      <c r="J280" s="193">
        <f t="shared" si="0"/>
        <v>0</v>
      </c>
      <c r="K280" s="189" t="s">
        <v>22</v>
      </c>
      <c r="L280" s="60"/>
      <c r="M280" s="194" t="s">
        <v>22</v>
      </c>
      <c r="N280" s="195" t="s">
        <v>50</v>
      </c>
      <c r="O280" s="41"/>
      <c r="P280" s="196">
        <f t="shared" si="1"/>
        <v>0</v>
      </c>
      <c r="Q280" s="196">
        <v>1.34E-3</v>
      </c>
      <c r="R280" s="196">
        <f t="shared" si="2"/>
        <v>3.2160000000000001E-2</v>
      </c>
      <c r="S280" s="196">
        <v>0</v>
      </c>
      <c r="T280" s="197">
        <f t="shared" si="3"/>
        <v>0</v>
      </c>
      <c r="AR280" s="23" t="s">
        <v>229</v>
      </c>
      <c r="AT280" s="23" t="s">
        <v>143</v>
      </c>
      <c r="AU280" s="23" t="s">
        <v>89</v>
      </c>
      <c r="AY280" s="23" t="s">
        <v>140</v>
      </c>
      <c r="BE280" s="198">
        <f t="shared" si="4"/>
        <v>0</v>
      </c>
      <c r="BF280" s="198">
        <f t="shared" si="5"/>
        <v>0</v>
      </c>
      <c r="BG280" s="198">
        <f t="shared" si="6"/>
        <v>0</v>
      </c>
      <c r="BH280" s="198">
        <f t="shared" si="7"/>
        <v>0</v>
      </c>
      <c r="BI280" s="198">
        <f t="shared" si="8"/>
        <v>0</v>
      </c>
      <c r="BJ280" s="23" t="s">
        <v>89</v>
      </c>
      <c r="BK280" s="198">
        <f t="shared" si="9"/>
        <v>0</v>
      </c>
      <c r="BL280" s="23" t="s">
        <v>229</v>
      </c>
      <c r="BM280" s="23" t="s">
        <v>519</v>
      </c>
    </row>
    <row r="281" spans="2:65" s="1" customFormat="1" ht="22.5" customHeight="1">
      <c r="B281" s="40"/>
      <c r="C281" s="229" t="s">
        <v>520</v>
      </c>
      <c r="D281" s="229" t="s">
        <v>230</v>
      </c>
      <c r="E281" s="230" t="s">
        <v>521</v>
      </c>
      <c r="F281" s="231" t="s">
        <v>522</v>
      </c>
      <c r="G281" s="232" t="s">
        <v>146</v>
      </c>
      <c r="H281" s="233">
        <v>24</v>
      </c>
      <c r="I281" s="234"/>
      <c r="J281" s="235">
        <f t="shared" si="0"/>
        <v>0</v>
      </c>
      <c r="K281" s="231" t="s">
        <v>22</v>
      </c>
      <c r="L281" s="236"/>
      <c r="M281" s="237" t="s">
        <v>22</v>
      </c>
      <c r="N281" s="238" t="s">
        <v>50</v>
      </c>
      <c r="O281" s="41"/>
      <c r="P281" s="196">
        <f t="shared" si="1"/>
        <v>0</v>
      </c>
      <c r="Q281" s="196">
        <v>1.4500000000000001E-2</v>
      </c>
      <c r="R281" s="196">
        <f t="shared" si="2"/>
        <v>0.34800000000000003</v>
      </c>
      <c r="S281" s="196">
        <v>0</v>
      </c>
      <c r="T281" s="197">
        <f t="shared" si="3"/>
        <v>0</v>
      </c>
      <c r="AR281" s="23" t="s">
        <v>323</v>
      </c>
      <c r="AT281" s="23" t="s">
        <v>230</v>
      </c>
      <c r="AU281" s="23" t="s">
        <v>89</v>
      </c>
      <c r="AY281" s="23" t="s">
        <v>140</v>
      </c>
      <c r="BE281" s="198">
        <f t="shared" si="4"/>
        <v>0</v>
      </c>
      <c r="BF281" s="198">
        <f t="shared" si="5"/>
        <v>0</v>
      </c>
      <c r="BG281" s="198">
        <f t="shared" si="6"/>
        <v>0</v>
      </c>
      <c r="BH281" s="198">
        <f t="shared" si="7"/>
        <v>0</v>
      </c>
      <c r="BI281" s="198">
        <f t="shared" si="8"/>
        <v>0</v>
      </c>
      <c r="BJ281" s="23" t="s">
        <v>89</v>
      </c>
      <c r="BK281" s="198">
        <f t="shared" si="9"/>
        <v>0</v>
      </c>
      <c r="BL281" s="23" t="s">
        <v>229</v>
      </c>
      <c r="BM281" s="23" t="s">
        <v>523</v>
      </c>
    </row>
    <row r="282" spans="2:65" s="1" customFormat="1" ht="22.5" customHeight="1">
      <c r="B282" s="40"/>
      <c r="C282" s="187" t="s">
        <v>524</v>
      </c>
      <c r="D282" s="187" t="s">
        <v>143</v>
      </c>
      <c r="E282" s="188" t="s">
        <v>525</v>
      </c>
      <c r="F282" s="189" t="s">
        <v>526</v>
      </c>
      <c r="G282" s="190" t="s">
        <v>463</v>
      </c>
      <c r="H282" s="191">
        <v>24</v>
      </c>
      <c r="I282" s="192"/>
      <c r="J282" s="193">
        <f t="shared" si="0"/>
        <v>0</v>
      </c>
      <c r="K282" s="189" t="s">
        <v>22</v>
      </c>
      <c r="L282" s="60"/>
      <c r="M282" s="194" t="s">
        <v>22</v>
      </c>
      <c r="N282" s="195" t="s">
        <v>50</v>
      </c>
      <c r="O282" s="41"/>
      <c r="P282" s="196">
        <f t="shared" si="1"/>
        <v>0</v>
      </c>
      <c r="Q282" s="196">
        <v>1.180875E-2</v>
      </c>
      <c r="R282" s="196">
        <f t="shared" si="2"/>
        <v>0.28341</v>
      </c>
      <c r="S282" s="196">
        <v>0</v>
      </c>
      <c r="T282" s="197">
        <f t="shared" si="3"/>
        <v>0</v>
      </c>
      <c r="AR282" s="23" t="s">
        <v>229</v>
      </c>
      <c r="AT282" s="23" t="s">
        <v>143</v>
      </c>
      <c r="AU282" s="23" t="s">
        <v>89</v>
      </c>
      <c r="AY282" s="23" t="s">
        <v>140</v>
      </c>
      <c r="BE282" s="198">
        <f t="shared" si="4"/>
        <v>0</v>
      </c>
      <c r="BF282" s="198">
        <f t="shared" si="5"/>
        <v>0</v>
      </c>
      <c r="BG282" s="198">
        <f t="shared" si="6"/>
        <v>0</v>
      </c>
      <c r="BH282" s="198">
        <f t="shared" si="7"/>
        <v>0</v>
      </c>
      <c r="BI282" s="198">
        <f t="shared" si="8"/>
        <v>0</v>
      </c>
      <c r="BJ282" s="23" t="s">
        <v>89</v>
      </c>
      <c r="BK282" s="198">
        <f t="shared" si="9"/>
        <v>0</v>
      </c>
      <c r="BL282" s="23" t="s">
        <v>229</v>
      </c>
      <c r="BM282" s="23" t="s">
        <v>527</v>
      </c>
    </row>
    <row r="283" spans="2:65" s="1" customFormat="1" ht="22.5" customHeight="1">
      <c r="B283" s="40"/>
      <c r="C283" s="187" t="s">
        <v>528</v>
      </c>
      <c r="D283" s="187" t="s">
        <v>143</v>
      </c>
      <c r="E283" s="188" t="s">
        <v>529</v>
      </c>
      <c r="F283" s="189" t="s">
        <v>530</v>
      </c>
      <c r="G283" s="190" t="s">
        <v>463</v>
      </c>
      <c r="H283" s="191">
        <v>24</v>
      </c>
      <c r="I283" s="192"/>
      <c r="J283" s="193">
        <f t="shared" si="0"/>
        <v>0</v>
      </c>
      <c r="K283" s="189" t="s">
        <v>22</v>
      </c>
      <c r="L283" s="60"/>
      <c r="M283" s="194" t="s">
        <v>22</v>
      </c>
      <c r="N283" s="195" t="s">
        <v>50</v>
      </c>
      <c r="O283" s="41"/>
      <c r="P283" s="196">
        <f t="shared" si="1"/>
        <v>0</v>
      </c>
      <c r="Q283" s="196">
        <v>5.0000000000000001E-4</v>
      </c>
      <c r="R283" s="196">
        <f t="shared" si="2"/>
        <v>1.2E-2</v>
      </c>
      <c r="S283" s="196">
        <v>0</v>
      </c>
      <c r="T283" s="197">
        <f t="shared" si="3"/>
        <v>0</v>
      </c>
      <c r="AR283" s="23" t="s">
        <v>229</v>
      </c>
      <c r="AT283" s="23" t="s">
        <v>143</v>
      </c>
      <c r="AU283" s="23" t="s">
        <v>89</v>
      </c>
      <c r="AY283" s="23" t="s">
        <v>140</v>
      </c>
      <c r="BE283" s="198">
        <f t="shared" si="4"/>
        <v>0</v>
      </c>
      <c r="BF283" s="198">
        <f t="shared" si="5"/>
        <v>0</v>
      </c>
      <c r="BG283" s="198">
        <f t="shared" si="6"/>
        <v>0</v>
      </c>
      <c r="BH283" s="198">
        <f t="shared" si="7"/>
        <v>0</v>
      </c>
      <c r="BI283" s="198">
        <f t="shared" si="8"/>
        <v>0</v>
      </c>
      <c r="BJ283" s="23" t="s">
        <v>89</v>
      </c>
      <c r="BK283" s="198">
        <f t="shared" si="9"/>
        <v>0</v>
      </c>
      <c r="BL283" s="23" t="s">
        <v>229</v>
      </c>
      <c r="BM283" s="23" t="s">
        <v>531</v>
      </c>
    </row>
    <row r="284" spans="2:65" s="1" customFormat="1" ht="31.5" customHeight="1">
      <c r="B284" s="40"/>
      <c r="C284" s="187" t="s">
        <v>532</v>
      </c>
      <c r="D284" s="187" t="s">
        <v>143</v>
      </c>
      <c r="E284" s="188" t="s">
        <v>533</v>
      </c>
      <c r="F284" s="189" t="s">
        <v>534</v>
      </c>
      <c r="G284" s="190" t="s">
        <v>463</v>
      </c>
      <c r="H284" s="191">
        <v>24</v>
      </c>
      <c r="I284" s="192"/>
      <c r="J284" s="193">
        <f t="shared" si="0"/>
        <v>0</v>
      </c>
      <c r="K284" s="189" t="s">
        <v>22</v>
      </c>
      <c r="L284" s="60"/>
      <c r="M284" s="194" t="s">
        <v>22</v>
      </c>
      <c r="N284" s="195" t="s">
        <v>50</v>
      </c>
      <c r="O284" s="41"/>
      <c r="P284" s="196">
        <f t="shared" si="1"/>
        <v>0</v>
      </c>
      <c r="Q284" s="196">
        <v>8.4999999999999995E-4</v>
      </c>
      <c r="R284" s="196">
        <f t="shared" si="2"/>
        <v>2.0399999999999998E-2</v>
      </c>
      <c r="S284" s="196">
        <v>0</v>
      </c>
      <c r="T284" s="197">
        <f t="shared" si="3"/>
        <v>0</v>
      </c>
      <c r="AR284" s="23" t="s">
        <v>229</v>
      </c>
      <c r="AT284" s="23" t="s">
        <v>143</v>
      </c>
      <c r="AU284" s="23" t="s">
        <v>89</v>
      </c>
      <c r="AY284" s="23" t="s">
        <v>140</v>
      </c>
      <c r="BE284" s="198">
        <f t="shared" si="4"/>
        <v>0</v>
      </c>
      <c r="BF284" s="198">
        <f t="shared" si="5"/>
        <v>0</v>
      </c>
      <c r="BG284" s="198">
        <f t="shared" si="6"/>
        <v>0</v>
      </c>
      <c r="BH284" s="198">
        <f t="shared" si="7"/>
        <v>0</v>
      </c>
      <c r="BI284" s="198">
        <f t="shared" si="8"/>
        <v>0</v>
      </c>
      <c r="BJ284" s="23" t="s">
        <v>89</v>
      </c>
      <c r="BK284" s="198">
        <f t="shared" si="9"/>
        <v>0</v>
      </c>
      <c r="BL284" s="23" t="s">
        <v>229</v>
      </c>
      <c r="BM284" s="23" t="s">
        <v>535</v>
      </c>
    </row>
    <row r="285" spans="2:65" s="1" customFormat="1" ht="31.5" customHeight="1">
      <c r="B285" s="40"/>
      <c r="C285" s="187" t="s">
        <v>536</v>
      </c>
      <c r="D285" s="187" t="s">
        <v>143</v>
      </c>
      <c r="E285" s="188" t="s">
        <v>537</v>
      </c>
      <c r="F285" s="189" t="s">
        <v>538</v>
      </c>
      <c r="G285" s="190" t="s">
        <v>463</v>
      </c>
      <c r="H285" s="191">
        <v>24</v>
      </c>
      <c r="I285" s="192"/>
      <c r="J285" s="193">
        <f t="shared" si="0"/>
        <v>0</v>
      </c>
      <c r="K285" s="189" t="s">
        <v>22</v>
      </c>
      <c r="L285" s="60"/>
      <c r="M285" s="194" t="s">
        <v>22</v>
      </c>
      <c r="N285" s="195" t="s">
        <v>50</v>
      </c>
      <c r="O285" s="41"/>
      <c r="P285" s="196">
        <f t="shared" si="1"/>
        <v>0</v>
      </c>
      <c r="Q285" s="196">
        <v>8.4999999999999995E-4</v>
      </c>
      <c r="R285" s="196">
        <f t="shared" si="2"/>
        <v>2.0399999999999998E-2</v>
      </c>
      <c r="S285" s="196">
        <v>0</v>
      </c>
      <c r="T285" s="197">
        <f t="shared" si="3"/>
        <v>0</v>
      </c>
      <c r="AR285" s="23" t="s">
        <v>229</v>
      </c>
      <c r="AT285" s="23" t="s">
        <v>143</v>
      </c>
      <c r="AU285" s="23" t="s">
        <v>89</v>
      </c>
      <c r="AY285" s="23" t="s">
        <v>140</v>
      </c>
      <c r="BE285" s="198">
        <f t="shared" si="4"/>
        <v>0</v>
      </c>
      <c r="BF285" s="198">
        <f t="shared" si="5"/>
        <v>0</v>
      </c>
      <c r="BG285" s="198">
        <f t="shared" si="6"/>
        <v>0</v>
      </c>
      <c r="BH285" s="198">
        <f t="shared" si="7"/>
        <v>0</v>
      </c>
      <c r="BI285" s="198">
        <f t="shared" si="8"/>
        <v>0</v>
      </c>
      <c r="BJ285" s="23" t="s">
        <v>89</v>
      </c>
      <c r="BK285" s="198">
        <f t="shared" si="9"/>
        <v>0</v>
      </c>
      <c r="BL285" s="23" t="s">
        <v>229</v>
      </c>
      <c r="BM285" s="23" t="s">
        <v>539</v>
      </c>
    </row>
    <row r="286" spans="2:65" s="1" customFormat="1" ht="22.5" customHeight="1">
      <c r="B286" s="40"/>
      <c r="C286" s="187" t="s">
        <v>540</v>
      </c>
      <c r="D286" s="187" t="s">
        <v>143</v>
      </c>
      <c r="E286" s="188" t="s">
        <v>541</v>
      </c>
      <c r="F286" s="189" t="s">
        <v>542</v>
      </c>
      <c r="G286" s="190" t="s">
        <v>463</v>
      </c>
      <c r="H286" s="191">
        <v>24</v>
      </c>
      <c r="I286" s="192"/>
      <c r="J286" s="193">
        <f t="shared" si="0"/>
        <v>0</v>
      </c>
      <c r="K286" s="189" t="s">
        <v>22</v>
      </c>
      <c r="L286" s="60"/>
      <c r="M286" s="194" t="s">
        <v>22</v>
      </c>
      <c r="N286" s="195" t="s">
        <v>50</v>
      </c>
      <c r="O286" s="41"/>
      <c r="P286" s="196">
        <f t="shared" si="1"/>
        <v>0</v>
      </c>
      <c r="Q286" s="196">
        <v>8.4999999999999995E-4</v>
      </c>
      <c r="R286" s="196">
        <f t="shared" si="2"/>
        <v>2.0399999999999998E-2</v>
      </c>
      <c r="S286" s="196">
        <v>0</v>
      </c>
      <c r="T286" s="197">
        <f t="shared" si="3"/>
        <v>0</v>
      </c>
      <c r="AR286" s="23" t="s">
        <v>229</v>
      </c>
      <c r="AT286" s="23" t="s">
        <v>143</v>
      </c>
      <c r="AU286" s="23" t="s">
        <v>89</v>
      </c>
      <c r="AY286" s="23" t="s">
        <v>140</v>
      </c>
      <c r="BE286" s="198">
        <f t="shared" si="4"/>
        <v>0</v>
      </c>
      <c r="BF286" s="198">
        <f t="shared" si="5"/>
        <v>0</v>
      </c>
      <c r="BG286" s="198">
        <f t="shared" si="6"/>
        <v>0</v>
      </c>
      <c r="BH286" s="198">
        <f t="shared" si="7"/>
        <v>0</v>
      </c>
      <c r="BI286" s="198">
        <f t="shared" si="8"/>
        <v>0</v>
      </c>
      <c r="BJ286" s="23" t="s">
        <v>89</v>
      </c>
      <c r="BK286" s="198">
        <f t="shared" si="9"/>
        <v>0</v>
      </c>
      <c r="BL286" s="23" t="s">
        <v>229</v>
      </c>
      <c r="BM286" s="23" t="s">
        <v>543</v>
      </c>
    </row>
    <row r="287" spans="2:65" s="1" customFormat="1" ht="22.5" customHeight="1">
      <c r="B287" s="40"/>
      <c r="C287" s="187" t="s">
        <v>544</v>
      </c>
      <c r="D287" s="187" t="s">
        <v>143</v>
      </c>
      <c r="E287" s="188" t="s">
        <v>545</v>
      </c>
      <c r="F287" s="189" t="s">
        <v>546</v>
      </c>
      <c r="G287" s="190" t="s">
        <v>463</v>
      </c>
      <c r="H287" s="191">
        <v>24</v>
      </c>
      <c r="I287" s="192"/>
      <c r="J287" s="193">
        <f t="shared" si="0"/>
        <v>0</v>
      </c>
      <c r="K287" s="189" t="s">
        <v>22</v>
      </c>
      <c r="L287" s="60"/>
      <c r="M287" s="194" t="s">
        <v>22</v>
      </c>
      <c r="N287" s="195" t="s">
        <v>50</v>
      </c>
      <c r="O287" s="41"/>
      <c r="P287" s="196">
        <f t="shared" si="1"/>
        <v>0</v>
      </c>
      <c r="Q287" s="196">
        <v>1.8400999999999999E-3</v>
      </c>
      <c r="R287" s="196">
        <f t="shared" si="2"/>
        <v>4.4162399999999997E-2</v>
      </c>
      <c r="S287" s="196">
        <v>0</v>
      </c>
      <c r="T287" s="197">
        <f t="shared" si="3"/>
        <v>0</v>
      </c>
      <c r="AR287" s="23" t="s">
        <v>229</v>
      </c>
      <c r="AT287" s="23" t="s">
        <v>143</v>
      </c>
      <c r="AU287" s="23" t="s">
        <v>89</v>
      </c>
      <c r="AY287" s="23" t="s">
        <v>140</v>
      </c>
      <c r="BE287" s="198">
        <f t="shared" si="4"/>
        <v>0</v>
      </c>
      <c r="BF287" s="198">
        <f t="shared" si="5"/>
        <v>0</v>
      </c>
      <c r="BG287" s="198">
        <f t="shared" si="6"/>
        <v>0</v>
      </c>
      <c r="BH287" s="198">
        <f t="shared" si="7"/>
        <v>0</v>
      </c>
      <c r="BI287" s="198">
        <f t="shared" si="8"/>
        <v>0</v>
      </c>
      <c r="BJ287" s="23" t="s">
        <v>89</v>
      </c>
      <c r="BK287" s="198">
        <f t="shared" si="9"/>
        <v>0</v>
      </c>
      <c r="BL287" s="23" t="s">
        <v>229</v>
      </c>
      <c r="BM287" s="23" t="s">
        <v>547</v>
      </c>
    </row>
    <row r="288" spans="2:65" s="1" customFormat="1" ht="31.5" customHeight="1">
      <c r="B288" s="40"/>
      <c r="C288" s="187" t="s">
        <v>548</v>
      </c>
      <c r="D288" s="187" t="s">
        <v>143</v>
      </c>
      <c r="E288" s="188" t="s">
        <v>549</v>
      </c>
      <c r="F288" s="189" t="s">
        <v>550</v>
      </c>
      <c r="G288" s="190" t="s">
        <v>217</v>
      </c>
      <c r="H288" s="191">
        <v>1.849</v>
      </c>
      <c r="I288" s="192"/>
      <c r="J288" s="193">
        <f t="shared" si="0"/>
        <v>0</v>
      </c>
      <c r="K288" s="189" t="s">
        <v>147</v>
      </c>
      <c r="L288" s="60"/>
      <c r="M288" s="194" t="s">
        <v>22</v>
      </c>
      <c r="N288" s="195" t="s">
        <v>50</v>
      </c>
      <c r="O288" s="41"/>
      <c r="P288" s="196">
        <f t="shared" si="1"/>
        <v>0</v>
      </c>
      <c r="Q288" s="196">
        <v>0</v>
      </c>
      <c r="R288" s="196">
        <f t="shared" si="2"/>
        <v>0</v>
      </c>
      <c r="S288" s="196">
        <v>0</v>
      </c>
      <c r="T288" s="197">
        <f t="shared" si="3"/>
        <v>0</v>
      </c>
      <c r="AR288" s="23" t="s">
        <v>229</v>
      </c>
      <c r="AT288" s="23" t="s">
        <v>143</v>
      </c>
      <c r="AU288" s="23" t="s">
        <v>89</v>
      </c>
      <c r="AY288" s="23" t="s">
        <v>140</v>
      </c>
      <c r="BE288" s="198">
        <f t="shared" si="4"/>
        <v>0</v>
      </c>
      <c r="BF288" s="198">
        <f t="shared" si="5"/>
        <v>0</v>
      </c>
      <c r="BG288" s="198">
        <f t="shared" si="6"/>
        <v>0</v>
      </c>
      <c r="BH288" s="198">
        <f t="shared" si="7"/>
        <v>0</v>
      </c>
      <c r="BI288" s="198">
        <f t="shared" si="8"/>
        <v>0</v>
      </c>
      <c r="BJ288" s="23" t="s">
        <v>89</v>
      </c>
      <c r="BK288" s="198">
        <f t="shared" si="9"/>
        <v>0</v>
      </c>
      <c r="BL288" s="23" t="s">
        <v>229</v>
      </c>
      <c r="BM288" s="23" t="s">
        <v>551</v>
      </c>
    </row>
    <row r="289" spans="2:65" s="1" customFormat="1" ht="121.5">
      <c r="B289" s="40"/>
      <c r="C289" s="62"/>
      <c r="D289" s="202" t="s">
        <v>150</v>
      </c>
      <c r="E289" s="62"/>
      <c r="F289" s="203" t="s">
        <v>552</v>
      </c>
      <c r="G289" s="62"/>
      <c r="H289" s="62"/>
      <c r="I289" s="157"/>
      <c r="J289" s="62"/>
      <c r="K289" s="62"/>
      <c r="L289" s="60"/>
      <c r="M289" s="201"/>
      <c r="N289" s="41"/>
      <c r="O289" s="41"/>
      <c r="P289" s="41"/>
      <c r="Q289" s="41"/>
      <c r="R289" s="41"/>
      <c r="S289" s="41"/>
      <c r="T289" s="77"/>
      <c r="AT289" s="23" t="s">
        <v>150</v>
      </c>
      <c r="AU289" s="23" t="s">
        <v>89</v>
      </c>
    </row>
    <row r="290" spans="2:65" s="10" customFormat="1" ht="29.85" customHeight="1">
      <c r="B290" s="170"/>
      <c r="C290" s="171"/>
      <c r="D290" s="184" t="s">
        <v>77</v>
      </c>
      <c r="E290" s="185" t="s">
        <v>553</v>
      </c>
      <c r="F290" s="185" t="s">
        <v>554</v>
      </c>
      <c r="G290" s="171"/>
      <c r="H290" s="171"/>
      <c r="I290" s="174"/>
      <c r="J290" s="186">
        <f>BK290</f>
        <v>0</v>
      </c>
      <c r="K290" s="171"/>
      <c r="L290" s="176"/>
      <c r="M290" s="177"/>
      <c r="N290" s="178"/>
      <c r="O290" s="178"/>
      <c r="P290" s="179">
        <f>SUM(P291:P293)</f>
        <v>0</v>
      </c>
      <c r="Q290" s="178"/>
      <c r="R290" s="179">
        <f>SUM(R291:R293)</f>
        <v>0</v>
      </c>
      <c r="S290" s="178"/>
      <c r="T290" s="180">
        <f>SUM(T291:T293)</f>
        <v>0</v>
      </c>
      <c r="AR290" s="181" t="s">
        <v>89</v>
      </c>
      <c r="AT290" s="182" t="s">
        <v>77</v>
      </c>
      <c r="AU290" s="182" t="s">
        <v>24</v>
      </c>
      <c r="AY290" s="181" t="s">
        <v>140</v>
      </c>
      <c r="BK290" s="183">
        <f>SUM(BK291:BK293)</f>
        <v>0</v>
      </c>
    </row>
    <row r="291" spans="2:65" s="1" customFormat="1" ht="22.5" customHeight="1">
      <c r="B291" s="40"/>
      <c r="C291" s="187" t="s">
        <v>555</v>
      </c>
      <c r="D291" s="187" t="s">
        <v>143</v>
      </c>
      <c r="E291" s="188" t="s">
        <v>556</v>
      </c>
      <c r="F291" s="189" t="s">
        <v>557</v>
      </c>
      <c r="G291" s="190" t="s">
        <v>283</v>
      </c>
      <c r="H291" s="191">
        <v>24</v>
      </c>
      <c r="I291" s="192"/>
      <c r="J291" s="193">
        <f>ROUND(I291*H291,2)</f>
        <v>0</v>
      </c>
      <c r="K291" s="189" t="s">
        <v>22</v>
      </c>
      <c r="L291" s="60"/>
      <c r="M291" s="194" t="s">
        <v>22</v>
      </c>
      <c r="N291" s="195" t="s">
        <v>50</v>
      </c>
      <c r="O291" s="41"/>
      <c r="P291" s="196">
        <f>O291*H291</f>
        <v>0</v>
      </c>
      <c r="Q291" s="196">
        <v>0</v>
      </c>
      <c r="R291" s="196">
        <f>Q291*H291</f>
        <v>0</v>
      </c>
      <c r="S291" s="196">
        <v>0</v>
      </c>
      <c r="T291" s="197">
        <f>S291*H291</f>
        <v>0</v>
      </c>
      <c r="AR291" s="23" t="s">
        <v>229</v>
      </c>
      <c r="AT291" s="23" t="s">
        <v>143</v>
      </c>
      <c r="AU291" s="23" t="s">
        <v>89</v>
      </c>
      <c r="AY291" s="23" t="s">
        <v>140</v>
      </c>
      <c r="BE291" s="198">
        <f>IF(N291="základní",J291,0)</f>
        <v>0</v>
      </c>
      <c r="BF291" s="198">
        <f>IF(N291="snížená",J291,0)</f>
        <v>0</v>
      </c>
      <c r="BG291" s="198">
        <f>IF(N291="zákl. přenesená",J291,0)</f>
        <v>0</v>
      </c>
      <c r="BH291" s="198">
        <f>IF(N291="sníž. přenesená",J291,0)</f>
        <v>0</v>
      </c>
      <c r="BI291" s="198">
        <f>IF(N291="nulová",J291,0)</f>
        <v>0</v>
      </c>
      <c r="BJ291" s="23" t="s">
        <v>89</v>
      </c>
      <c r="BK291" s="198">
        <f>ROUND(I291*H291,2)</f>
        <v>0</v>
      </c>
      <c r="BL291" s="23" t="s">
        <v>229</v>
      </c>
      <c r="BM291" s="23" t="s">
        <v>558</v>
      </c>
    </row>
    <row r="292" spans="2:65" s="1" customFormat="1" ht="22.5" customHeight="1">
      <c r="B292" s="40"/>
      <c r="C292" s="187" t="s">
        <v>559</v>
      </c>
      <c r="D292" s="187" t="s">
        <v>143</v>
      </c>
      <c r="E292" s="188" t="s">
        <v>560</v>
      </c>
      <c r="F292" s="189" t="s">
        <v>561</v>
      </c>
      <c r="G292" s="190" t="s">
        <v>283</v>
      </c>
      <c r="H292" s="191">
        <v>24</v>
      </c>
      <c r="I292" s="192"/>
      <c r="J292" s="193">
        <f>ROUND(I292*H292,2)</f>
        <v>0</v>
      </c>
      <c r="K292" s="189" t="s">
        <v>22</v>
      </c>
      <c r="L292" s="60"/>
      <c r="M292" s="194" t="s">
        <v>22</v>
      </c>
      <c r="N292" s="195" t="s">
        <v>50</v>
      </c>
      <c r="O292" s="41"/>
      <c r="P292" s="196">
        <f>O292*H292</f>
        <v>0</v>
      </c>
      <c r="Q292" s="196">
        <v>0</v>
      </c>
      <c r="R292" s="196">
        <f>Q292*H292</f>
        <v>0</v>
      </c>
      <c r="S292" s="196">
        <v>0</v>
      </c>
      <c r="T292" s="197">
        <f>S292*H292</f>
        <v>0</v>
      </c>
      <c r="AR292" s="23" t="s">
        <v>229</v>
      </c>
      <c r="AT292" s="23" t="s">
        <v>143</v>
      </c>
      <c r="AU292" s="23" t="s">
        <v>89</v>
      </c>
      <c r="AY292" s="23" t="s">
        <v>140</v>
      </c>
      <c r="BE292" s="198">
        <f>IF(N292="základní",J292,0)</f>
        <v>0</v>
      </c>
      <c r="BF292" s="198">
        <f>IF(N292="snížená",J292,0)</f>
        <v>0</v>
      </c>
      <c r="BG292" s="198">
        <f>IF(N292="zákl. přenesená",J292,0)</f>
        <v>0</v>
      </c>
      <c r="BH292" s="198">
        <f>IF(N292="sníž. přenesená",J292,0)</f>
        <v>0</v>
      </c>
      <c r="BI292" s="198">
        <f>IF(N292="nulová",J292,0)</f>
        <v>0</v>
      </c>
      <c r="BJ292" s="23" t="s">
        <v>89</v>
      </c>
      <c r="BK292" s="198">
        <f>ROUND(I292*H292,2)</f>
        <v>0</v>
      </c>
      <c r="BL292" s="23" t="s">
        <v>229</v>
      </c>
      <c r="BM292" s="23" t="s">
        <v>562</v>
      </c>
    </row>
    <row r="293" spans="2:65" s="1" customFormat="1" ht="22.5" customHeight="1">
      <c r="B293" s="40"/>
      <c r="C293" s="187" t="s">
        <v>563</v>
      </c>
      <c r="D293" s="187" t="s">
        <v>143</v>
      </c>
      <c r="E293" s="188" t="s">
        <v>564</v>
      </c>
      <c r="F293" s="189" t="s">
        <v>565</v>
      </c>
      <c r="G293" s="190" t="s">
        <v>283</v>
      </c>
      <c r="H293" s="191">
        <v>24</v>
      </c>
      <c r="I293" s="192"/>
      <c r="J293" s="193">
        <f>ROUND(I293*H293,2)</f>
        <v>0</v>
      </c>
      <c r="K293" s="189" t="s">
        <v>22</v>
      </c>
      <c r="L293" s="60"/>
      <c r="M293" s="194" t="s">
        <v>22</v>
      </c>
      <c r="N293" s="195" t="s">
        <v>50</v>
      </c>
      <c r="O293" s="41"/>
      <c r="P293" s="196">
        <f>O293*H293</f>
        <v>0</v>
      </c>
      <c r="Q293" s="196">
        <v>0</v>
      </c>
      <c r="R293" s="196">
        <f>Q293*H293</f>
        <v>0</v>
      </c>
      <c r="S293" s="196">
        <v>0</v>
      </c>
      <c r="T293" s="197">
        <f>S293*H293</f>
        <v>0</v>
      </c>
      <c r="AR293" s="23" t="s">
        <v>229</v>
      </c>
      <c r="AT293" s="23" t="s">
        <v>143</v>
      </c>
      <c r="AU293" s="23" t="s">
        <v>89</v>
      </c>
      <c r="AY293" s="23" t="s">
        <v>140</v>
      </c>
      <c r="BE293" s="198">
        <f>IF(N293="základní",J293,0)</f>
        <v>0</v>
      </c>
      <c r="BF293" s="198">
        <f>IF(N293="snížená",J293,0)</f>
        <v>0</v>
      </c>
      <c r="BG293" s="198">
        <f>IF(N293="zákl. přenesená",J293,0)</f>
        <v>0</v>
      </c>
      <c r="BH293" s="198">
        <f>IF(N293="sníž. přenesená",J293,0)</f>
        <v>0</v>
      </c>
      <c r="BI293" s="198">
        <f>IF(N293="nulová",J293,0)</f>
        <v>0</v>
      </c>
      <c r="BJ293" s="23" t="s">
        <v>89</v>
      </c>
      <c r="BK293" s="198">
        <f>ROUND(I293*H293,2)</f>
        <v>0</v>
      </c>
      <c r="BL293" s="23" t="s">
        <v>229</v>
      </c>
      <c r="BM293" s="23" t="s">
        <v>566</v>
      </c>
    </row>
    <row r="294" spans="2:65" s="10" customFormat="1" ht="29.85" customHeight="1">
      <c r="B294" s="170"/>
      <c r="C294" s="171"/>
      <c r="D294" s="184" t="s">
        <v>77</v>
      </c>
      <c r="E294" s="185" t="s">
        <v>567</v>
      </c>
      <c r="F294" s="185" t="s">
        <v>568</v>
      </c>
      <c r="G294" s="171"/>
      <c r="H294" s="171"/>
      <c r="I294" s="174"/>
      <c r="J294" s="186">
        <f>BK294</f>
        <v>0</v>
      </c>
      <c r="K294" s="171"/>
      <c r="L294" s="176"/>
      <c r="M294" s="177"/>
      <c r="N294" s="178"/>
      <c r="O294" s="178"/>
      <c r="P294" s="179">
        <f>P295</f>
        <v>0</v>
      </c>
      <c r="Q294" s="178"/>
      <c r="R294" s="179">
        <f>R295</f>
        <v>0</v>
      </c>
      <c r="S294" s="178"/>
      <c r="T294" s="180">
        <f>T295</f>
        <v>0</v>
      </c>
      <c r="AR294" s="181" t="s">
        <v>89</v>
      </c>
      <c r="AT294" s="182" t="s">
        <v>77</v>
      </c>
      <c r="AU294" s="182" t="s">
        <v>24</v>
      </c>
      <c r="AY294" s="181" t="s">
        <v>140</v>
      </c>
      <c r="BK294" s="183">
        <f>BK295</f>
        <v>0</v>
      </c>
    </row>
    <row r="295" spans="2:65" s="1" customFormat="1" ht="22.5" customHeight="1">
      <c r="B295" s="40"/>
      <c r="C295" s="187" t="s">
        <v>569</v>
      </c>
      <c r="D295" s="187" t="s">
        <v>143</v>
      </c>
      <c r="E295" s="188" t="s">
        <v>570</v>
      </c>
      <c r="F295" s="189" t="s">
        <v>571</v>
      </c>
      <c r="G295" s="190" t="s">
        <v>146</v>
      </c>
      <c r="H295" s="191">
        <v>24</v>
      </c>
      <c r="I295" s="192"/>
      <c r="J295" s="193">
        <f>ROUND(I295*H295,2)</f>
        <v>0</v>
      </c>
      <c r="K295" s="189" t="s">
        <v>22</v>
      </c>
      <c r="L295" s="60"/>
      <c r="M295" s="194" t="s">
        <v>22</v>
      </c>
      <c r="N295" s="195" t="s">
        <v>50</v>
      </c>
      <c r="O295" s="41"/>
      <c r="P295" s="196">
        <f>O295*H295</f>
        <v>0</v>
      </c>
      <c r="Q295" s="196">
        <v>0</v>
      </c>
      <c r="R295" s="196">
        <f>Q295*H295</f>
        <v>0</v>
      </c>
      <c r="S295" s="196">
        <v>0</v>
      </c>
      <c r="T295" s="197">
        <f>S295*H295</f>
        <v>0</v>
      </c>
      <c r="AR295" s="23" t="s">
        <v>229</v>
      </c>
      <c r="AT295" s="23" t="s">
        <v>143</v>
      </c>
      <c r="AU295" s="23" t="s">
        <v>89</v>
      </c>
      <c r="AY295" s="23" t="s">
        <v>140</v>
      </c>
      <c r="BE295" s="198">
        <f>IF(N295="základní",J295,0)</f>
        <v>0</v>
      </c>
      <c r="BF295" s="198">
        <f>IF(N295="snížená",J295,0)</f>
        <v>0</v>
      </c>
      <c r="BG295" s="198">
        <f>IF(N295="zákl. přenesená",J295,0)</f>
        <v>0</v>
      </c>
      <c r="BH295" s="198">
        <f>IF(N295="sníž. přenesená",J295,0)</f>
        <v>0</v>
      </c>
      <c r="BI295" s="198">
        <f>IF(N295="nulová",J295,0)</f>
        <v>0</v>
      </c>
      <c r="BJ295" s="23" t="s">
        <v>89</v>
      </c>
      <c r="BK295" s="198">
        <f>ROUND(I295*H295,2)</f>
        <v>0</v>
      </c>
      <c r="BL295" s="23" t="s">
        <v>229</v>
      </c>
      <c r="BM295" s="23" t="s">
        <v>572</v>
      </c>
    </row>
    <row r="296" spans="2:65" s="10" customFormat="1" ht="29.85" customHeight="1">
      <c r="B296" s="170"/>
      <c r="C296" s="171"/>
      <c r="D296" s="184" t="s">
        <v>77</v>
      </c>
      <c r="E296" s="185" t="s">
        <v>573</v>
      </c>
      <c r="F296" s="185" t="s">
        <v>574</v>
      </c>
      <c r="G296" s="171"/>
      <c r="H296" s="171"/>
      <c r="I296" s="174"/>
      <c r="J296" s="186">
        <f>BK296</f>
        <v>0</v>
      </c>
      <c r="K296" s="171"/>
      <c r="L296" s="176"/>
      <c r="M296" s="177"/>
      <c r="N296" s="178"/>
      <c r="O296" s="178"/>
      <c r="P296" s="179">
        <f>SUM(P297:P306)</f>
        <v>0</v>
      </c>
      <c r="Q296" s="178"/>
      <c r="R296" s="179">
        <f>SUM(R297:R306)</f>
        <v>3.3599999999999998E-2</v>
      </c>
      <c r="S296" s="178"/>
      <c r="T296" s="180">
        <f>SUM(T297:T306)</f>
        <v>0</v>
      </c>
      <c r="AR296" s="181" t="s">
        <v>89</v>
      </c>
      <c r="AT296" s="182" t="s">
        <v>77</v>
      </c>
      <c r="AU296" s="182" t="s">
        <v>24</v>
      </c>
      <c r="AY296" s="181" t="s">
        <v>140</v>
      </c>
      <c r="BK296" s="183">
        <f>SUM(BK297:BK306)</f>
        <v>0</v>
      </c>
    </row>
    <row r="297" spans="2:65" s="1" customFormat="1" ht="31.5" customHeight="1">
      <c r="B297" s="40"/>
      <c r="C297" s="187" t="s">
        <v>575</v>
      </c>
      <c r="D297" s="187" t="s">
        <v>143</v>
      </c>
      <c r="E297" s="188" t="s">
        <v>576</v>
      </c>
      <c r="F297" s="189" t="s">
        <v>577</v>
      </c>
      <c r="G297" s="190" t="s">
        <v>175</v>
      </c>
      <c r="H297" s="191">
        <v>480</v>
      </c>
      <c r="I297" s="192"/>
      <c r="J297" s="193">
        <f>ROUND(I297*H297,2)</f>
        <v>0</v>
      </c>
      <c r="K297" s="189" t="s">
        <v>147</v>
      </c>
      <c r="L297" s="60"/>
      <c r="M297" s="194" t="s">
        <v>22</v>
      </c>
      <c r="N297" s="195" t="s">
        <v>50</v>
      </c>
      <c r="O297" s="41"/>
      <c r="P297" s="196">
        <f>O297*H297</f>
        <v>0</v>
      </c>
      <c r="Q297" s="196">
        <v>0</v>
      </c>
      <c r="R297" s="196">
        <f>Q297*H297</f>
        <v>0</v>
      </c>
      <c r="S297" s="196">
        <v>0</v>
      </c>
      <c r="T297" s="197">
        <f>S297*H297</f>
        <v>0</v>
      </c>
      <c r="AR297" s="23" t="s">
        <v>229</v>
      </c>
      <c r="AT297" s="23" t="s">
        <v>143</v>
      </c>
      <c r="AU297" s="23" t="s">
        <v>89</v>
      </c>
      <c r="AY297" s="23" t="s">
        <v>140</v>
      </c>
      <c r="BE297" s="198">
        <f>IF(N297="základní",J297,0)</f>
        <v>0</v>
      </c>
      <c r="BF297" s="198">
        <f>IF(N297="snížená",J297,0)</f>
        <v>0</v>
      </c>
      <c r="BG297" s="198">
        <f>IF(N297="zákl. přenesená",J297,0)</f>
        <v>0</v>
      </c>
      <c r="BH297" s="198">
        <f>IF(N297="sníž. přenesená",J297,0)</f>
        <v>0</v>
      </c>
      <c r="BI297" s="198">
        <f>IF(N297="nulová",J297,0)</f>
        <v>0</v>
      </c>
      <c r="BJ297" s="23" t="s">
        <v>89</v>
      </c>
      <c r="BK297" s="198">
        <f>ROUND(I297*H297,2)</f>
        <v>0</v>
      </c>
      <c r="BL297" s="23" t="s">
        <v>229</v>
      </c>
      <c r="BM297" s="23" t="s">
        <v>578</v>
      </c>
    </row>
    <row r="298" spans="2:65" s="11" customFormat="1">
      <c r="B298" s="204"/>
      <c r="C298" s="205"/>
      <c r="D298" s="199" t="s">
        <v>161</v>
      </c>
      <c r="E298" s="206" t="s">
        <v>22</v>
      </c>
      <c r="F298" s="207" t="s">
        <v>579</v>
      </c>
      <c r="G298" s="205"/>
      <c r="H298" s="208">
        <v>480</v>
      </c>
      <c r="I298" s="209"/>
      <c r="J298" s="205"/>
      <c r="K298" s="205"/>
      <c r="L298" s="210"/>
      <c r="M298" s="211"/>
      <c r="N298" s="212"/>
      <c r="O298" s="212"/>
      <c r="P298" s="212"/>
      <c r="Q298" s="212"/>
      <c r="R298" s="212"/>
      <c r="S298" s="212"/>
      <c r="T298" s="213"/>
      <c r="AT298" s="214" t="s">
        <v>161</v>
      </c>
      <c r="AU298" s="214" t="s">
        <v>89</v>
      </c>
      <c r="AV298" s="11" t="s">
        <v>89</v>
      </c>
      <c r="AW298" s="11" t="s">
        <v>42</v>
      </c>
      <c r="AX298" s="11" t="s">
        <v>24</v>
      </c>
      <c r="AY298" s="214" t="s">
        <v>140</v>
      </c>
    </row>
    <row r="299" spans="2:65" s="1" customFormat="1" ht="31.5" customHeight="1">
      <c r="B299" s="40"/>
      <c r="C299" s="229" t="s">
        <v>580</v>
      </c>
      <c r="D299" s="229" t="s">
        <v>230</v>
      </c>
      <c r="E299" s="230" t="s">
        <v>581</v>
      </c>
      <c r="F299" s="231" t="s">
        <v>582</v>
      </c>
      <c r="G299" s="232" t="s">
        <v>175</v>
      </c>
      <c r="H299" s="233">
        <v>480</v>
      </c>
      <c r="I299" s="234"/>
      <c r="J299" s="235">
        <f>ROUND(I299*H299,2)</f>
        <v>0</v>
      </c>
      <c r="K299" s="231" t="s">
        <v>147</v>
      </c>
      <c r="L299" s="236"/>
      <c r="M299" s="237" t="s">
        <v>22</v>
      </c>
      <c r="N299" s="238" t="s">
        <v>50</v>
      </c>
      <c r="O299" s="41"/>
      <c r="P299" s="196">
        <f>O299*H299</f>
        <v>0</v>
      </c>
      <c r="Q299" s="196">
        <v>6.9999999999999994E-5</v>
      </c>
      <c r="R299" s="196">
        <f>Q299*H299</f>
        <v>3.3599999999999998E-2</v>
      </c>
      <c r="S299" s="196">
        <v>0</v>
      </c>
      <c r="T299" s="197">
        <f>S299*H299</f>
        <v>0</v>
      </c>
      <c r="AR299" s="23" t="s">
        <v>323</v>
      </c>
      <c r="AT299" s="23" t="s">
        <v>230</v>
      </c>
      <c r="AU299" s="23" t="s">
        <v>89</v>
      </c>
      <c r="AY299" s="23" t="s">
        <v>140</v>
      </c>
      <c r="BE299" s="198">
        <f>IF(N299="základní",J299,0)</f>
        <v>0</v>
      </c>
      <c r="BF299" s="198">
        <f>IF(N299="snížená",J299,0)</f>
        <v>0</v>
      </c>
      <c r="BG299" s="198">
        <f>IF(N299="zákl. přenesená",J299,0)</f>
        <v>0</v>
      </c>
      <c r="BH299" s="198">
        <f>IF(N299="sníž. přenesená",J299,0)</f>
        <v>0</v>
      </c>
      <c r="BI299" s="198">
        <f>IF(N299="nulová",J299,0)</f>
        <v>0</v>
      </c>
      <c r="BJ299" s="23" t="s">
        <v>89</v>
      </c>
      <c r="BK299" s="198">
        <f>ROUND(I299*H299,2)</f>
        <v>0</v>
      </c>
      <c r="BL299" s="23" t="s">
        <v>229</v>
      </c>
      <c r="BM299" s="23" t="s">
        <v>583</v>
      </c>
    </row>
    <row r="300" spans="2:65" s="1" customFormat="1" ht="27">
      <c r="B300" s="40"/>
      <c r="C300" s="62"/>
      <c r="D300" s="199" t="s">
        <v>350</v>
      </c>
      <c r="E300" s="62"/>
      <c r="F300" s="200" t="s">
        <v>584</v>
      </c>
      <c r="G300" s="62"/>
      <c r="H300" s="62"/>
      <c r="I300" s="157"/>
      <c r="J300" s="62"/>
      <c r="K300" s="62"/>
      <c r="L300" s="60"/>
      <c r="M300" s="201"/>
      <c r="N300" s="41"/>
      <c r="O300" s="41"/>
      <c r="P300" s="41"/>
      <c r="Q300" s="41"/>
      <c r="R300" s="41"/>
      <c r="S300" s="41"/>
      <c r="T300" s="77"/>
      <c r="AT300" s="23" t="s">
        <v>350</v>
      </c>
      <c r="AU300" s="23" t="s">
        <v>89</v>
      </c>
    </row>
    <row r="301" spans="2:65" s="1" customFormat="1" ht="44.25" customHeight="1">
      <c r="B301" s="40"/>
      <c r="C301" s="187" t="s">
        <v>585</v>
      </c>
      <c r="D301" s="187" t="s">
        <v>143</v>
      </c>
      <c r="E301" s="188" t="s">
        <v>586</v>
      </c>
      <c r="F301" s="189" t="s">
        <v>587</v>
      </c>
      <c r="G301" s="190" t="s">
        <v>146</v>
      </c>
      <c r="H301" s="191">
        <v>360</v>
      </c>
      <c r="I301" s="192"/>
      <c r="J301" s="193">
        <f>ROUND(I301*H301,2)</f>
        <v>0</v>
      </c>
      <c r="K301" s="189" t="s">
        <v>22</v>
      </c>
      <c r="L301" s="60"/>
      <c r="M301" s="194" t="s">
        <v>22</v>
      </c>
      <c r="N301" s="195" t="s">
        <v>50</v>
      </c>
      <c r="O301" s="41"/>
      <c r="P301" s="196">
        <f>O301*H301</f>
        <v>0</v>
      </c>
      <c r="Q301" s="196">
        <v>0</v>
      </c>
      <c r="R301" s="196">
        <f>Q301*H301</f>
        <v>0</v>
      </c>
      <c r="S301" s="196">
        <v>0</v>
      </c>
      <c r="T301" s="197">
        <f>S301*H301</f>
        <v>0</v>
      </c>
      <c r="AR301" s="23" t="s">
        <v>229</v>
      </c>
      <c r="AT301" s="23" t="s">
        <v>143</v>
      </c>
      <c r="AU301" s="23" t="s">
        <v>89</v>
      </c>
      <c r="AY301" s="23" t="s">
        <v>140</v>
      </c>
      <c r="BE301" s="198">
        <f>IF(N301="základní",J301,0)</f>
        <v>0</v>
      </c>
      <c r="BF301" s="198">
        <f>IF(N301="snížená",J301,0)</f>
        <v>0</v>
      </c>
      <c r="BG301" s="198">
        <f>IF(N301="zákl. přenesená",J301,0)</f>
        <v>0</v>
      </c>
      <c r="BH301" s="198">
        <f>IF(N301="sníž. přenesená",J301,0)</f>
        <v>0</v>
      </c>
      <c r="BI301" s="198">
        <f>IF(N301="nulová",J301,0)</f>
        <v>0</v>
      </c>
      <c r="BJ301" s="23" t="s">
        <v>89</v>
      </c>
      <c r="BK301" s="198">
        <f>ROUND(I301*H301,2)</f>
        <v>0</v>
      </c>
      <c r="BL301" s="23" t="s">
        <v>229</v>
      </c>
      <c r="BM301" s="23" t="s">
        <v>588</v>
      </c>
    </row>
    <row r="302" spans="2:65" s="11" customFormat="1">
      <c r="B302" s="204"/>
      <c r="C302" s="205"/>
      <c r="D302" s="199" t="s">
        <v>161</v>
      </c>
      <c r="E302" s="206" t="s">
        <v>22</v>
      </c>
      <c r="F302" s="207" t="s">
        <v>589</v>
      </c>
      <c r="G302" s="205"/>
      <c r="H302" s="208">
        <v>360</v>
      </c>
      <c r="I302" s="209"/>
      <c r="J302" s="205"/>
      <c r="K302" s="205"/>
      <c r="L302" s="210"/>
      <c r="M302" s="211"/>
      <c r="N302" s="212"/>
      <c r="O302" s="212"/>
      <c r="P302" s="212"/>
      <c r="Q302" s="212"/>
      <c r="R302" s="212"/>
      <c r="S302" s="212"/>
      <c r="T302" s="213"/>
      <c r="AT302" s="214" t="s">
        <v>161</v>
      </c>
      <c r="AU302" s="214" t="s">
        <v>89</v>
      </c>
      <c r="AV302" s="11" t="s">
        <v>89</v>
      </c>
      <c r="AW302" s="11" t="s">
        <v>42</v>
      </c>
      <c r="AX302" s="11" t="s">
        <v>24</v>
      </c>
      <c r="AY302" s="214" t="s">
        <v>140</v>
      </c>
    </row>
    <row r="303" spans="2:65" s="1" customFormat="1" ht="22.5" customHeight="1">
      <c r="B303" s="40"/>
      <c r="C303" s="187" t="s">
        <v>590</v>
      </c>
      <c r="D303" s="187" t="s">
        <v>143</v>
      </c>
      <c r="E303" s="188" t="s">
        <v>591</v>
      </c>
      <c r="F303" s="189" t="s">
        <v>592</v>
      </c>
      <c r="G303" s="190" t="s">
        <v>146</v>
      </c>
      <c r="H303" s="191">
        <v>96</v>
      </c>
      <c r="I303" s="192"/>
      <c r="J303" s="193">
        <f>ROUND(I303*H303,2)</f>
        <v>0</v>
      </c>
      <c r="K303" s="189" t="s">
        <v>22</v>
      </c>
      <c r="L303" s="60"/>
      <c r="M303" s="194" t="s">
        <v>22</v>
      </c>
      <c r="N303" s="195" t="s">
        <v>50</v>
      </c>
      <c r="O303" s="41"/>
      <c r="P303" s="196">
        <f>O303*H303</f>
        <v>0</v>
      </c>
      <c r="Q303" s="196">
        <v>0</v>
      </c>
      <c r="R303" s="196">
        <f>Q303*H303</f>
        <v>0</v>
      </c>
      <c r="S303" s="196">
        <v>0</v>
      </c>
      <c r="T303" s="197">
        <f>S303*H303</f>
        <v>0</v>
      </c>
      <c r="AR303" s="23" t="s">
        <v>229</v>
      </c>
      <c r="AT303" s="23" t="s">
        <v>143</v>
      </c>
      <c r="AU303" s="23" t="s">
        <v>89</v>
      </c>
      <c r="AY303" s="23" t="s">
        <v>140</v>
      </c>
      <c r="BE303" s="198">
        <f>IF(N303="základní",J303,0)</f>
        <v>0</v>
      </c>
      <c r="BF303" s="198">
        <f>IF(N303="snížená",J303,0)</f>
        <v>0</v>
      </c>
      <c r="BG303" s="198">
        <f>IF(N303="zákl. přenesená",J303,0)</f>
        <v>0</v>
      </c>
      <c r="BH303" s="198">
        <f>IF(N303="sníž. přenesená",J303,0)</f>
        <v>0</v>
      </c>
      <c r="BI303" s="198">
        <f>IF(N303="nulová",J303,0)</f>
        <v>0</v>
      </c>
      <c r="BJ303" s="23" t="s">
        <v>89</v>
      </c>
      <c r="BK303" s="198">
        <f>ROUND(I303*H303,2)</f>
        <v>0</v>
      </c>
      <c r="BL303" s="23" t="s">
        <v>229</v>
      </c>
      <c r="BM303" s="23" t="s">
        <v>593</v>
      </c>
    </row>
    <row r="304" spans="2:65" s="11" customFormat="1">
      <c r="B304" s="204"/>
      <c r="C304" s="205"/>
      <c r="D304" s="199" t="s">
        <v>161</v>
      </c>
      <c r="E304" s="206" t="s">
        <v>22</v>
      </c>
      <c r="F304" s="207" t="s">
        <v>594</v>
      </c>
      <c r="G304" s="205"/>
      <c r="H304" s="208">
        <v>96</v>
      </c>
      <c r="I304" s="209"/>
      <c r="J304" s="205"/>
      <c r="K304" s="205"/>
      <c r="L304" s="210"/>
      <c r="M304" s="211"/>
      <c r="N304" s="212"/>
      <c r="O304" s="212"/>
      <c r="P304" s="212"/>
      <c r="Q304" s="212"/>
      <c r="R304" s="212"/>
      <c r="S304" s="212"/>
      <c r="T304" s="213"/>
      <c r="AT304" s="214" t="s">
        <v>161</v>
      </c>
      <c r="AU304" s="214" t="s">
        <v>89</v>
      </c>
      <c r="AV304" s="11" t="s">
        <v>89</v>
      </c>
      <c r="AW304" s="11" t="s">
        <v>42</v>
      </c>
      <c r="AX304" s="11" t="s">
        <v>24</v>
      </c>
      <c r="AY304" s="214" t="s">
        <v>140</v>
      </c>
    </row>
    <row r="305" spans="2:65" s="1" customFormat="1" ht="22.5" customHeight="1">
      <c r="B305" s="40"/>
      <c r="C305" s="187" t="s">
        <v>595</v>
      </c>
      <c r="D305" s="187" t="s">
        <v>143</v>
      </c>
      <c r="E305" s="188" t="s">
        <v>596</v>
      </c>
      <c r="F305" s="189" t="s">
        <v>597</v>
      </c>
      <c r="G305" s="190" t="s">
        <v>175</v>
      </c>
      <c r="H305" s="191">
        <v>144</v>
      </c>
      <c r="I305" s="192"/>
      <c r="J305" s="193">
        <f>ROUND(I305*H305,2)</f>
        <v>0</v>
      </c>
      <c r="K305" s="189" t="s">
        <v>22</v>
      </c>
      <c r="L305" s="60"/>
      <c r="M305" s="194" t="s">
        <v>22</v>
      </c>
      <c r="N305" s="195" t="s">
        <v>50</v>
      </c>
      <c r="O305" s="41"/>
      <c r="P305" s="196">
        <f>O305*H305</f>
        <v>0</v>
      </c>
      <c r="Q305" s="196">
        <v>0</v>
      </c>
      <c r="R305" s="196">
        <f>Q305*H305</f>
        <v>0</v>
      </c>
      <c r="S305" s="196">
        <v>0</v>
      </c>
      <c r="T305" s="197">
        <f>S305*H305</f>
        <v>0</v>
      </c>
      <c r="AR305" s="23" t="s">
        <v>229</v>
      </c>
      <c r="AT305" s="23" t="s">
        <v>143</v>
      </c>
      <c r="AU305" s="23" t="s">
        <v>89</v>
      </c>
      <c r="AY305" s="23" t="s">
        <v>140</v>
      </c>
      <c r="BE305" s="198">
        <f>IF(N305="základní",J305,0)</f>
        <v>0</v>
      </c>
      <c r="BF305" s="198">
        <f>IF(N305="snížená",J305,0)</f>
        <v>0</v>
      </c>
      <c r="BG305" s="198">
        <f>IF(N305="zákl. přenesená",J305,0)</f>
        <v>0</v>
      </c>
      <c r="BH305" s="198">
        <f>IF(N305="sníž. přenesená",J305,0)</f>
        <v>0</v>
      </c>
      <c r="BI305" s="198">
        <f>IF(N305="nulová",J305,0)</f>
        <v>0</v>
      </c>
      <c r="BJ305" s="23" t="s">
        <v>89</v>
      </c>
      <c r="BK305" s="198">
        <f>ROUND(I305*H305,2)</f>
        <v>0</v>
      </c>
      <c r="BL305" s="23" t="s">
        <v>229</v>
      </c>
      <c r="BM305" s="23" t="s">
        <v>598</v>
      </c>
    </row>
    <row r="306" spans="2:65" s="11" customFormat="1">
      <c r="B306" s="204"/>
      <c r="C306" s="205"/>
      <c r="D306" s="202" t="s">
        <v>161</v>
      </c>
      <c r="E306" s="215" t="s">
        <v>22</v>
      </c>
      <c r="F306" s="216" t="s">
        <v>599</v>
      </c>
      <c r="G306" s="205"/>
      <c r="H306" s="217">
        <v>144</v>
      </c>
      <c r="I306" s="209"/>
      <c r="J306" s="205"/>
      <c r="K306" s="205"/>
      <c r="L306" s="210"/>
      <c r="M306" s="211"/>
      <c r="N306" s="212"/>
      <c r="O306" s="212"/>
      <c r="P306" s="212"/>
      <c r="Q306" s="212"/>
      <c r="R306" s="212"/>
      <c r="S306" s="212"/>
      <c r="T306" s="213"/>
      <c r="AT306" s="214" t="s">
        <v>161</v>
      </c>
      <c r="AU306" s="214" t="s">
        <v>89</v>
      </c>
      <c r="AV306" s="11" t="s">
        <v>89</v>
      </c>
      <c r="AW306" s="11" t="s">
        <v>42</v>
      </c>
      <c r="AX306" s="11" t="s">
        <v>24</v>
      </c>
      <c r="AY306" s="214" t="s">
        <v>140</v>
      </c>
    </row>
    <row r="307" spans="2:65" s="10" customFormat="1" ht="29.85" customHeight="1">
      <c r="B307" s="170"/>
      <c r="C307" s="171"/>
      <c r="D307" s="184" t="s">
        <v>77</v>
      </c>
      <c r="E307" s="185" t="s">
        <v>600</v>
      </c>
      <c r="F307" s="185" t="s">
        <v>601</v>
      </c>
      <c r="G307" s="171"/>
      <c r="H307" s="171"/>
      <c r="I307" s="174"/>
      <c r="J307" s="186">
        <f>BK307</f>
        <v>0</v>
      </c>
      <c r="K307" s="171"/>
      <c r="L307" s="176"/>
      <c r="M307" s="177"/>
      <c r="N307" s="178"/>
      <c r="O307" s="178"/>
      <c r="P307" s="179">
        <f>SUM(P308:P321)</f>
        <v>0</v>
      </c>
      <c r="Q307" s="178"/>
      <c r="R307" s="179">
        <f>SUM(R308:R321)</f>
        <v>0.52200000000000002</v>
      </c>
      <c r="S307" s="178"/>
      <c r="T307" s="180">
        <f>SUM(T308:T321)</f>
        <v>0</v>
      </c>
      <c r="AR307" s="181" t="s">
        <v>89</v>
      </c>
      <c r="AT307" s="182" t="s">
        <v>77</v>
      </c>
      <c r="AU307" s="182" t="s">
        <v>24</v>
      </c>
      <c r="AY307" s="181" t="s">
        <v>140</v>
      </c>
      <c r="BK307" s="183">
        <f>SUM(BK308:BK321)</f>
        <v>0</v>
      </c>
    </row>
    <row r="308" spans="2:65" s="1" customFormat="1" ht="31.5" customHeight="1">
      <c r="B308" s="40"/>
      <c r="C308" s="187" t="s">
        <v>602</v>
      </c>
      <c r="D308" s="187" t="s">
        <v>143</v>
      </c>
      <c r="E308" s="188" t="s">
        <v>603</v>
      </c>
      <c r="F308" s="189" t="s">
        <v>604</v>
      </c>
      <c r="G308" s="190" t="s">
        <v>175</v>
      </c>
      <c r="H308" s="191">
        <v>2280</v>
      </c>
      <c r="I308" s="192"/>
      <c r="J308" s="193">
        <f>ROUND(I308*H308,2)</f>
        <v>0</v>
      </c>
      <c r="K308" s="189" t="s">
        <v>147</v>
      </c>
      <c r="L308" s="60"/>
      <c r="M308" s="194" t="s">
        <v>22</v>
      </c>
      <c r="N308" s="195" t="s">
        <v>50</v>
      </c>
      <c r="O308" s="41"/>
      <c r="P308" s="196">
        <f>O308*H308</f>
        <v>0</v>
      </c>
      <c r="Q308" s="196">
        <v>0</v>
      </c>
      <c r="R308" s="196">
        <f>Q308*H308</f>
        <v>0</v>
      </c>
      <c r="S308" s="196">
        <v>0</v>
      </c>
      <c r="T308" s="197">
        <f>S308*H308</f>
        <v>0</v>
      </c>
      <c r="AR308" s="23" t="s">
        <v>229</v>
      </c>
      <c r="AT308" s="23" t="s">
        <v>143</v>
      </c>
      <c r="AU308" s="23" t="s">
        <v>89</v>
      </c>
      <c r="AY308" s="23" t="s">
        <v>140</v>
      </c>
      <c r="BE308" s="198">
        <f>IF(N308="základní",J308,0)</f>
        <v>0</v>
      </c>
      <c r="BF308" s="198">
        <f>IF(N308="snížená",J308,0)</f>
        <v>0</v>
      </c>
      <c r="BG308" s="198">
        <f>IF(N308="zákl. přenesená",J308,0)</f>
        <v>0</v>
      </c>
      <c r="BH308" s="198">
        <f>IF(N308="sníž. přenesená",J308,0)</f>
        <v>0</v>
      </c>
      <c r="BI308" s="198">
        <f>IF(N308="nulová",J308,0)</f>
        <v>0</v>
      </c>
      <c r="BJ308" s="23" t="s">
        <v>89</v>
      </c>
      <c r="BK308" s="198">
        <f>ROUND(I308*H308,2)</f>
        <v>0</v>
      </c>
      <c r="BL308" s="23" t="s">
        <v>229</v>
      </c>
      <c r="BM308" s="23" t="s">
        <v>605</v>
      </c>
    </row>
    <row r="309" spans="2:65" s="11" customFormat="1">
      <c r="B309" s="204"/>
      <c r="C309" s="205"/>
      <c r="D309" s="199" t="s">
        <v>161</v>
      </c>
      <c r="E309" s="206" t="s">
        <v>22</v>
      </c>
      <c r="F309" s="207" t="s">
        <v>606</v>
      </c>
      <c r="G309" s="205"/>
      <c r="H309" s="208">
        <v>2280</v>
      </c>
      <c r="I309" s="209"/>
      <c r="J309" s="205"/>
      <c r="K309" s="205"/>
      <c r="L309" s="210"/>
      <c r="M309" s="211"/>
      <c r="N309" s="212"/>
      <c r="O309" s="212"/>
      <c r="P309" s="212"/>
      <c r="Q309" s="212"/>
      <c r="R309" s="212"/>
      <c r="S309" s="212"/>
      <c r="T309" s="213"/>
      <c r="AT309" s="214" t="s">
        <v>161</v>
      </c>
      <c r="AU309" s="214" t="s">
        <v>89</v>
      </c>
      <c r="AV309" s="11" t="s">
        <v>89</v>
      </c>
      <c r="AW309" s="11" t="s">
        <v>42</v>
      </c>
      <c r="AX309" s="11" t="s">
        <v>24</v>
      </c>
      <c r="AY309" s="214" t="s">
        <v>140</v>
      </c>
    </row>
    <row r="310" spans="2:65" s="1" customFormat="1" ht="22.5" customHeight="1">
      <c r="B310" s="40"/>
      <c r="C310" s="229" t="s">
        <v>607</v>
      </c>
      <c r="D310" s="229" t="s">
        <v>230</v>
      </c>
      <c r="E310" s="230" t="s">
        <v>608</v>
      </c>
      <c r="F310" s="231" t="s">
        <v>609</v>
      </c>
      <c r="G310" s="232" t="s">
        <v>175</v>
      </c>
      <c r="H310" s="233">
        <v>240</v>
      </c>
      <c r="I310" s="234"/>
      <c r="J310" s="235">
        <f>ROUND(I310*H310,2)</f>
        <v>0</v>
      </c>
      <c r="K310" s="231" t="s">
        <v>22</v>
      </c>
      <c r="L310" s="236"/>
      <c r="M310" s="237" t="s">
        <v>22</v>
      </c>
      <c r="N310" s="238" t="s">
        <v>50</v>
      </c>
      <c r="O310" s="41"/>
      <c r="P310" s="196">
        <f>O310*H310</f>
        <v>0</v>
      </c>
      <c r="Q310" s="196">
        <v>9.7E-5</v>
      </c>
      <c r="R310" s="196">
        <f>Q310*H310</f>
        <v>2.3279999999999999E-2</v>
      </c>
      <c r="S310" s="196">
        <v>0</v>
      </c>
      <c r="T310" s="197">
        <f>S310*H310</f>
        <v>0</v>
      </c>
      <c r="AR310" s="23" t="s">
        <v>323</v>
      </c>
      <c r="AT310" s="23" t="s">
        <v>230</v>
      </c>
      <c r="AU310" s="23" t="s">
        <v>89</v>
      </c>
      <c r="AY310" s="23" t="s">
        <v>140</v>
      </c>
      <c r="BE310" s="198">
        <f>IF(N310="základní",J310,0)</f>
        <v>0</v>
      </c>
      <c r="BF310" s="198">
        <f>IF(N310="snížená",J310,0)</f>
        <v>0</v>
      </c>
      <c r="BG310" s="198">
        <f>IF(N310="zákl. přenesená",J310,0)</f>
        <v>0</v>
      </c>
      <c r="BH310" s="198">
        <f>IF(N310="sníž. přenesená",J310,0)</f>
        <v>0</v>
      </c>
      <c r="BI310" s="198">
        <f>IF(N310="nulová",J310,0)</f>
        <v>0</v>
      </c>
      <c r="BJ310" s="23" t="s">
        <v>89</v>
      </c>
      <c r="BK310" s="198">
        <f>ROUND(I310*H310,2)</f>
        <v>0</v>
      </c>
      <c r="BL310" s="23" t="s">
        <v>229</v>
      </c>
      <c r="BM310" s="23" t="s">
        <v>610</v>
      </c>
    </row>
    <row r="311" spans="2:65" s="1" customFormat="1" ht="22.5" customHeight="1">
      <c r="B311" s="40"/>
      <c r="C311" s="229" t="s">
        <v>611</v>
      </c>
      <c r="D311" s="229" t="s">
        <v>230</v>
      </c>
      <c r="E311" s="230" t="s">
        <v>612</v>
      </c>
      <c r="F311" s="231" t="s">
        <v>613</v>
      </c>
      <c r="G311" s="232" t="s">
        <v>175</v>
      </c>
      <c r="H311" s="233">
        <v>840</v>
      </c>
      <c r="I311" s="234"/>
      <c r="J311" s="235">
        <f>ROUND(I311*H311,2)</f>
        <v>0</v>
      </c>
      <c r="K311" s="231" t="s">
        <v>22</v>
      </c>
      <c r="L311" s="236"/>
      <c r="M311" s="237" t="s">
        <v>22</v>
      </c>
      <c r="N311" s="238" t="s">
        <v>50</v>
      </c>
      <c r="O311" s="41"/>
      <c r="P311" s="196">
        <f>O311*H311</f>
        <v>0</v>
      </c>
      <c r="Q311" s="196">
        <v>1.17E-4</v>
      </c>
      <c r="R311" s="196">
        <f>Q311*H311</f>
        <v>9.8279999999999992E-2</v>
      </c>
      <c r="S311" s="196">
        <v>0</v>
      </c>
      <c r="T311" s="197">
        <f>S311*H311</f>
        <v>0</v>
      </c>
      <c r="AR311" s="23" t="s">
        <v>323</v>
      </c>
      <c r="AT311" s="23" t="s">
        <v>230</v>
      </c>
      <c r="AU311" s="23" t="s">
        <v>89</v>
      </c>
      <c r="AY311" s="23" t="s">
        <v>140</v>
      </c>
      <c r="BE311" s="198">
        <f>IF(N311="základní",J311,0)</f>
        <v>0</v>
      </c>
      <c r="BF311" s="198">
        <f>IF(N311="snížená",J311,0)</f>
        <v>0</v>
      </c>
      <c r="BG311" s="198">
        <f>IF(N311="zákl. přenesená",J311,0)</f>
        <v>0</v>
      </c>
      <c r="BH311" s="198">
        <f>IF(N311="sníž. přenesená",J311,0)</f>
        <v>0</v>
      </c>
      <c r="BI311" s="198">
        <f>IF(N311="nulová",J311,0)</f>
        <v>0</v>
      </c>
      <c r="BJ311" s="23" t="s">
        <v>89</v>
      </c>
      <c r="BK311" s="198">
        <f>ROUND(I311*H311,2)</f>
        <v>0</v>
      </c>
      <c r="BL311" s="23" t="s">
        <v>229</v>
      </c>
      <c r="BM311" s="23" t="s">
        <v>614</v>
      </c>
    </row>
    <row r="312" spans="2:65" s="1" customFormat="1" ht="22.5" customHeight="1">
      <c r="B312" s="40"/>
      <c r="C312" s="229" t="s">
        <v>615</v>
      </c>
      <c r="D312" s="229" t="s">
        <v>230</v>
      </c>
      <c r="E312" s="230" t="s">
        <v>616</v>
      </c>
      <c r="F312" s="231" t="s">
        <v>617</v>
      </c>
      <c r="G312" s="232" t="s">
        <v>175</v>
      </c>
      <c r="H312" s="233">
        <v>1200</v>
      </c>
      <c r="I312" s="234"/>
      <c r="J312" s="235">
        <f>ROUND(I312*H312,2)</f>
        <v>0</v>
      </c>
      <c r="K312" s="231" t="s">
        <v>22</v>
      </c>
      <c r="L312" s="236"/>
      <c r="M312" s="237" t="s">
        <v>22</v>
      </c>
      <c r="N312" s="238" t="s">
        <v>50</v>
      </c>
      <c r="O312" s="41"/>
      <c r="P312" s="196">
        <f>O312*H312</f>
        <v>0</v>
      </c>
      <c r="Q312" s="196">
        <v>1.4999999999999999E-4</v>
      </c>
      <c r="R312" s="196">
        <f>Q312*H312</f>
        <v>0.18</v>
      </c>
      <c r="S312" s="196">
        <v>0</v>
      </c>
      <c r="T312" s="197">
        <f>S312*H312</f>
        <v>0</v>
      </c>
      <c r="AR312" s="23" t="s">
        <v>323</v>
      </c>
      <c r="AT312" s="23" t="s">
        <v>230</v>
      </c>
      <c r="AU312" s="23" t="s">
        <v>89</v>
      </c>
      <c r="AY312" s="23" t="s">
        <v>140</v>
      </c>
      <c r="BE312" s="198">
        <f>IF(N312="základní",J312,0)</f>
        <v>0</v>
      </c>
      <c r="BF312" s="198">
        <f>IF(N312="snížená",J312,0)</f>
        <v>0</v>
      </c>
      <c r="BG312" s="198">
        <f>IF(N312="zákl. přenesená",J312,0)</f>
        <v>0</v>
      </c>
      <c r="BH312" s="198">
        <f>IF(N312="sníž. přenesená",J312,0)</f>
        <v>0</v>
      </c>
      <c r="BI312" s="198">
        <f>IF(N312="nulová",J312,0)</f>
        <v>0</v>
      </c>
      <c r="BJ312" s="23" t="s">
        <v>89</v>
      </c>
      <c r="BK312" s="198">
        <f>ROUND(I312*H312,2)</f>
        <v>0</v>
      </c>
      <c r="BL312" s="23" t="s">
        <v>229</v>
      </c>
      <c r="BM312" s="23" t="s">
        <v>618</v>
      </c>
    </row>
    <row r="313" spans="2:65" s="1" customFormat="1" ht="44.25" customHeight="1">
      <c r="B313" s="40"/>
      <c r="C313" s="187" t="s">
        <v>619</v>
      </c>
      <c r="D313" s="187" t="s">
        <v>143</v>
      </c>
      <c r="E313" s="188" t="s">
        <v>620</v>
      </c>
      <c r="F313" s="189" t="s">
        <v>621</v>
      </c>
      <c r="G313" s="190" t="s">
        <v>175</v>
      </c>
      <c r="H313" s="191">
        <v>1320</v>
      </c>
      <c r="I313" s="192"/>
      <c r="J313" s="193">
        <f>ROUND(I313*H313,2)</f>
        <v>0</v>
      </c>
      <c r="K313" s="189" t="s">
        <v>147</v>
      </c>
      <c r="L313" s="60"/>
      <c r="M313" s="194" t="s">
        <v>22</v>
      </c>
      <c r="N313" s="195" t="s">
        <v>50</v>
      </c>
      <c r="O313" s="41"/>
      <c r="P313" s="196">
        <f>O313*H313</f>
        <v>0</v>
      </c>
      <c r="Q313" s="196">
        <v>0</v>
      </c>
      <c r="R313" s="196">
        <f>Q313*H313</f>
        <v>0</v>
      </c>
      <c r="S313" s="196">
        <v>0</v>
      </c>
      <c r="T313" s="197">
        <f>S313*H313</f>
        <v>0</v>
      </c>
      <c r="AR313" s="23" t="s">
        <v>229</v>
      </c>
      <c r="AT313" s="23" t="s">
        <v>143</v>
      </c>
      <c r="AU313" s="23" t="s">
        <v>89</v>
      </c>
      <c r="AY313" s="23" t="s">
        <v>140</v>
      </c>
      <c r="BE313" s="198">
        <f>IF(N313="základní",J313,0)</f>
        <v>0</v>
      </c>
      <c r="BF313" s="198">
        <f>IF(N313="snížená",J313,0)</f>
        <v>0</v>
      </c>
      <c r="BG313" s="198">
        <f>IF(N313="zákl. přenesená",J313,0)</f>
        <v>0</v>
      </c>
      <c r="BH313" s="198">
        <f>IF(N313="sníž. přenesená",J313,0)</f>
        <v>0</v>
      </c>
      <c r="BI313" s="198">
        <f>IF(N313="nulová",J313,0)</f>
        <v>0</v>
      </c>
      <c r="BJ313" s="23" t="s">
        <v>89</v>
      </c>
      <c r="BK313" s="198">
        <f>ROUND(I313*H313,2)</f>
        <v>0</v>
      </c>
      <c r="BL313" s="23" t="s">
        <v>229</v>
      </c>
      <c r="BM313" s="23" t="s">
        <v>622</v>
      </c>
    </row>
    <row r="314" spans="2:65" s="11" customFormat="1">
      <c r="B314" s="204"/>
      <c r="C314" s="205"/>
      <c r="D314" s="199" t="s">
        <v>161</v>
      </c>
      <c r="E314" s="206" t="s">
        <v>22</v>
      </c>
      <c r="F314" s="207" t="s">
        <v>623</v>
      </c>
      <c r="G314" s="205"/>
      <c r="H314" s="208">
        <v>1320</v>
      </c>
      <c r="I314" s="209"/>
      <c r="J314" s="205"/>
      <c r="K314" s="205"/>
      <c r="L314" s="210"/>
      <c r="M314" s="211"/>
      <c r="N314" s="212"/>
      <c r="O314" s="212"/>
      <c r="P314" s="212"/>
      <c r="Q314" s="212"/>
      <c r="R314" s="212"/>
      <c r="S314" s="212"/>
      <c r="T314" s="213"/>
      <c r="AT314" s="214" t="s">
        <v>161</v>
      </c>
      <c r="AU314" s="214" t="s">
        <v>89</v>
      </c>
      <c r="AV314" s="11" t="s">
        <v>89</v>
      </c>
      <c r="AW314" s="11" t="s">
        <v>42</v>
      </c>
      <c r="AX314" s="11" t="s">
        <v>24</v>
      </c>
      <c r="AY314" s="214" t="s">
        <v>140</v>
      </c>
    </row>
    <row r="315" spans="2:65" s="1" customFormat="1" ht="22.5" customHeight="1">
      <c r="B315" s="40"/>
      <c r="C315" s="229" t="s">
        <v>624</v>
      </c>
      <c r="D315" s="229" t="s">
        <v>230</v>
      </c>
      <c r="E315" s="230" t="s">
        <v>625</v>
      </c>
      <c r="F315" s="231" t="s">
        <v>626</v>
      </c>
      <c r="G315" s="232" t="s">
        <v>175</v>
      </c>
      <c r="H315" s="233">
        <v>1320</v>
      </c>
      <c r="I315" s="234"/>
      <c r="J315" s="235">
        <f>ROUND(I315*H315,2)</f>
        <v>0</v>
      </c>
      <c r="K315" s="231" t="s">
        <v>22</v>
      </c>
      <c r="L315" s="236"/>
      <c r="M315" s="237" t="s">
        <v>22</v>
      </c>
      <c r="N315" s="238" t="s">
        <v>50</v>
      </c>
      <c r="O315" s="41"/>
      <c r="P315" s="196">
        <f>O315*H315</f>
        <v>0</v>
      </c>
      <c r="Q315" s="196">
        <v>1.6699999999999999E-4</v>
      </c>
      <c r="R315" s="196">
        <f>Q315*H315</f>
        <v>0.22044</v>
      </c>
      <c r="S315" s="196">
        <v>0</v>
      </c>
      <c r="T315" s="197">
        <f>S315*H315</f>
        <v>0</v>
      </c>
      <c r="AR315" s="23" t="s">
        <v>323</v>
      </c>
      <c r="AT315" s="23" t="s">
        <v>230</v>
      </c>
      <c r="AU315" s="23" t="s">
        <v>89</v>
      </c>
      <c r="AY315" s="23" t="s">
        <v>140</v>
      </c>
      <c r="BE315" s="198">
        <f>IF(N315="základní",J315,0)</f>
        <v>0</v>
      </c>
      <c r="BF315" s="198">
        <f>IF(N315="snížená",J315,0)</f>
        <v>0</v>
      </c>
      <c r="BG315" s="198">
        <f>IF(N315="zákl. přenesená",J315,0)</f>
        <v>0</v>
      </c>
      <c r="BH315" s="198">
        <f>IF(N315="sníž. přenesená",J315,0)</f>
        <v>0</v>
      </c>
      <c r="BI315" s="198">
        <f>IF(N315="nulová",J315,0)</f>
        <v>0</v>
      </c>
      <c r="BJ315" s="23" t="s">
        <v>89</v>
      </c>
      <c r="BK315" s="198">
        <f>ROUND(I315*H315,2)</f>
        <v>0</v>
      </c>
      <c r="BL315" s="23" t="s">
        <v>229</v>
      </c>
      <c r="BM315" s="23" t="s">
        <v>627</v>
      </c>
    </row>
    <row r="316" spans="2:65" s="1" customFormat="1" ht="31.5" customHeight="1">
      <c r="B316" s="40"/>
      <c r="C316" s="187" t="s">
        <v>628</v>
      </c>
      <c r="D316" s="187" t="s">
        <v>143</v>
      </c>
      <c r="E316" s="188" t="s">
        <v>629</v>
      </c>
      <c r="F316" s="189" t="s">
        <v>630</v>
      </c>
      <c r="G316" s="190" t="s">
        <v>175</v>
      </c>
      <c r="H316" s="191">
        <v>720</v>
      </c>
      <c r="I316" s="192"/>
      <c r="J316" s="193">
        <f>ROUND(I316*H316,2)</f>
        <v>0</v>
      </c>
      <c r="K316" s="189" t="s">
        <v>22</v>
      </c>
      <c r="L316" s="60"/>
      <c r="M316" s="194" t="s">
        <v>22</v>
      </c>
      <c r="N316" s="195" t="s">
        <v>50</v>
      </c>
      <c r="O316" s="41"/>
      <c r="P316" s="196">
        <f>O316*H316</f>
        <v>0</v>
      </c>
      <c r="Q316" s="196">
        <v>0</v>
      </c>
      <c r="R316" s="196">
        <f>Q316*H316</f>
        <v>0</v>
      </c>
      <c r="S316" s="196">
        <v>0</v>
      </c>
      <c r="T316" s="197">
        <f>S316*H316</f>
        <v>0</v>
      </c>
      <c r="AR316" s="23" t="s">
        <v>229</v>
      </c>
      <c r="AT316" s="23" t="s">
        <v>143</v>
      </c>
      <c r="AU316" s="23" t="s">
        <v>89</v>
      </c>
      <c r="AY316" s="23" t="s">
        <v>140</v>
      </c>
      <c r="BE316" s="198">
        <f>IF(N316="základní",J316,0)</f>
        <v>0</v>
      </c>
      <c r="BF316" s="198">
        <f>IF(N316="snížená",J316,0)</f>
        <v>0</v>
      </c>
      <c r="BG316" s="198">
        <f>IF(N316="zákl. přenesená",J316,0)</f>
        <v>0</v>
      </c>
      <c r="BH316" s="198">
        <f>IF(N316="sníž. přenesená",J316,0)</f>
        <v>0</v>
      </c>
      <c r="BI316" s="198">
        <f>IF(N316="nulová",J316,0)</f>
        <v>0</v>
      </c>
      <c r="BJ316" s="23" t="s">
        <v>89</v>
      </c>
      <c r="BK316" s="198">
        <f>ROUND(I316*H316,2)</f>
        <v>0</v>
      </c>
      <c r="BL316" s="23" t="s">
        <v>229</v>
      </c>
      <c r="BM316" s="23" t="s">
        <v>631</v>
      </c>
    </row>
    <row r="317" spans="2:65" s="11" customFormat="1">
      <c r="B317" s="204"/>
      <c r="C317" s="205"/>
      <c r="D317" s="199" t="s">
        <v>161</v>
      </c>
      <c r="E317" s="206" t="s">
        <v>22</v>
      </c>
      <c r="F317" s="207" t="s">
        <v>632</v>
      </c>
      <c r="G317" s="205"/>
      <c r="H317" s="208">
        <v>720</v>
      </c>
      <c r="I317" s="209"/>
      <c r="J317" s="205"/>
      <c r="K317" s="205"/>
      <c r="L317" s="210"/>
      <c r="M317" s="211"/>
      <c r="N317" s="212"/>
      <c r="O317" s="212"/>
      <c r="P317" s="212"/>
      <c r="Q317" s="212"/>
      <c r="R317" s="212"/>
      <c r="S317" s="212"/>
      <c r="T317" s="213"/>
      <c r="AT317" s="214" t="s">
        <v>161</v>
      </c>
      <c r="AU317" s="214" t="s">
        <v>89</v>
      </c>
      <c r="AV317" s="11" t="s">
        <v>89</v>
      </c>
      <c r="AW317" s="11" t="s">
        <v>42</v>
      </c>
      <c r="AX317" s="11" t="s">
        <v>24</v>
      </c>
      <c r="AY317" s="214" t="s">
        <v>140</v>
      </c>
    </row>
    <row r="318" spans="2:65" s="1" customFormat="1" ht="44.25" customHeight="1">
      <c r="B318" s="40"/>
      <c r="C318" s="187" t="s">
        <v>633</v>
      </c>
      <c r="D318" s="187" t="s">
        <v>143</v>
      </c>
      <c r="E318" s="188" t="s">
        <v>634</v>
      </c>
      <c r="F318" s="189" t="s">
        <v>635</v>
      </c>
      <c r="G318" s="190" t="s">
        <v>175</v>
      </c>
      <c r="H318" s="191">
        <v>1200</v>
      </c>
      <c r="I318" s="192"/>
      <c r="J318" s="193">
        <f>ROUND(I318*H318,2)</f>
        <v>0</v>
      </c>
      <c r="K318" s="189" t="s">
        <v>22</v>
      </c>
      <c r="L318" s="60"/>
      <c r="M318" s="194" t="s">
        <v>22</v>
      </c>
      <c r="N318" s="195" t="s">
        <v>50</v>
      </c>
      <c r="O318" s="41"/>
      <c r="P318" s="196">
        <f>O318*H318</f>
        <v>0</v>
      </c>
      <c r="Q318" s="196">
        <v>0</v>
      </c>
      <c r="R318" s="196">
        <f>Q318*H318</f>
        <v>0</v>
      </c>
      <c r="S318" s="196">
        <v>0</v>
      </c>
      <c r="T318" s="197">
        <f>S318*H318</f>
        <v>0</v>
      </c>
      <c r="AR318" s="23" t="s">
        <v>229</v>
      </c>
      <c r="AT318" s="23" t="s">
        <v>143</v>
      </c>
      <c r="AU318" s="23" t="s">
        <v>89</v>
      </c>
      <c r="AY318" s="23" t="s">
        <v>140</v>
      </c>
      <c r="BE318" s="198">
        <f>IF(N318="základní",J318,0)</f>
        <v>0</v>
      </c>
      <c r="BF318" s="198">
        <f>IF(N318="snížená",J318,0)</f>
        <v>0</v>
      </c>
      <c r="BG318" s="198">
        <f>IF(N318="zákl. přenesená",J318,0)</f>
        <v>0</v>
      </c>
      <c r="BH318" s="198">
        <f>IF(N318="sníž. přenesená",J318,0)</f>
        <v>0</v>
      </c>
      <c r="BI318" s="198">
        <f>IF(N318="nulová",J318,0)</f>
        <v>0</v>
      </c>
      <c r="BJ318" s="23" t="s">
        <v>89</v>
      </c>
      <c r="BK318" s="198">
        <f>ROUND(I318*H318,2)</f>
        <v>0</v>
      </c>
      <c r="BL318" s="23" t="s">
        <v>229</v>
      </c>
      <c r="BM318" s="23" t="s">
        <v>636</v>
      </c>
    </row>
    <row r="319" spans="2:65" s="11" customFormat="1">
      <c r="B319" s="204"/>
      <c r="C319" s="205"/>
      <c r="D319" s="199" t="s">
        <v>161</v>
      </c>
      <c r="E319" s="206" t="s">
        <v>22</v>
      </c>
      <c r="F319" s="207" t="s">
        <v>637</v>
      </c>
      <c r="G319" s="205"/>
      <c r="H319" s="208">
        <v>1200</v>
      </c>
      <c r="I319" s="209"/>
      <c r="J319" s="205"/>
      <c r="K319" s="205"/>
      <c r="L319" s="210"/>
      <c r="M319" s="211"/>
      <c r="N319" s="212"/>
      <c r="O319" s="212"/>
      <c r="P319" s="212"/>
      <c r="Q319" s="212"/>
      <c r="R319" s="212"/>
      <c r="S319" s="212"/>
      <c r="T319" s="213"/>
      <c r="AT319" s="214" t="s">
        <v>161</v>
      </c>
      <c r="AU319" s="214" t="s">
        <v>89</v>
      </c>
      <c r="AV319" s="11" t="s">
        <v>89</v>
      </c>
      <c r="AW319" s="11" t="s">
        <v>42</v>
      </c>
      <c r="AX319" s="11" t="s">
        <v>24</v>
      </c>
      <c r="AY319" s="214" t="s">
        <v>140</v>
      </c>
    </row>
    <row r="320" spans="2:65" s="1" customFormat="1" ht="22.5" customHeight="1">
      <c r="B320" s="40"/>
      <c r="C320" s="187" t="s">
        <v>638</v>
      </c>
      <c r="D320" s="187" t="s">
        <v>143</v>
      </c>
      <c r="E320" s="188" t="s">
        <v>639</v>
      </c>
      <c r="F320" s="189" t="s">
        <v>640</v>
      </c>
      <c r="G320" s="190" t="s">
        <v>175</v>
      </c>
      <c r="H320" s="191">
        <v>1200</v>
      </c>
      <c r="I320" s="192"/>
      <c r="J320" s="193">
        <f>ROUND(I320*H320,2)</f>
        <v>0</v>
      </c>
      <c r="K320" s="189" t="s">
        <v>22</v>
      </c>
      <c r="L320" s="60"/>
      <c r="M320" s="194" t="s">
        <v>22</v>
      </c>
      <c r="N320" s="195" t="s">
        <v>50</v>
      </c>
      <c r="O320" s="41"/>
      <c r="P320" s="196">
        <f>O320*H320</f>
        <v>0</v>
      </c>
      <c r="Q320" s="196">
        <v>0</v>
      </c>
      <c r="R320" s="196">
        <f>Q320*H320</f>
        <v>0</v>
      </c>
      <c r="S320" s="196">
        <v>0</v>
      </c>
      <c r="T320" s="197">
        <f>S320*H320</f>
        <v>0</v>
      </c>
      <c r="AR320" s="23" t="s">
        <v>229</v>
      </c>
      <c r="AT320" s="23" t="s">
        <v>143</v>
      </c>
      <c r="AU320" s="23" t="s">
        <v>89</v>
      </c>
      <c r="AY320" s="23" t="s">
        <v>140</v>
      </c>
      <c r="BE320" s="198">
        <f>IF(N320="základní",J320,0)</f>
        <v>0</v>
      </c>
      <c r="BF320" s="198">
        <f>IF(N320="snížená",J320,0)</f>
        <v>0</v>
      </c>
      <c r="BG320" s="198">
        <f>IF(N320="zákl. přenesená",J320,0)</f>
        <v>0</v>
      </c>
      <c r="BH320" s="198">
        <f>IF(N320="sníž. přenesená",J320,0)</f>
        <v>0</v>
      </c>
      <c r="BI320" s="198">
        <f>IF(N320="nulová",J320,0)</f>
        <v>0</v>
      </c>
      <c r="BJ320" s="23" t="s">
        <v>89</v>
      </c>
      <c r="BK320" s="198">
        <f>ROUND(I320*H320,2)</f>
        <v>0</v>
      </c>
      <c r="BL320" s="23" t="s">
        <v>229</v>
      </c>
      <c r="BM320" s="23" t="s">
        <v>641</v>
      </c>
    </row>
    <row r="321" spans="2:65" s="11" customFormat="1">
      <c r="B321" s="204"/>
      <c r="C321" s="205"/>
      <c r="D321" s="202" t="s">
        <v>161</v>
      </c>
      <c r="E321" s="215" t="s">
        <v>22</v>
      </c>
      <c r="F321" s="216" t="s">
        <v>637</v>
      </c>
      <c r="G321" s="205"/>
      <c r="H321" s="217">
        <v>1200</v>
      </c>
      <c r="I321" s="209"/>
      <c r="J321" s="205"/>
      <c r="K321" s="205"/>
      <c r="L321" s="210"/>
      <c r="M321" s="211"/>
      <c r="N321" s="212"/>
      <c r="O321" s="212"/>
      <c r="P321" s="212"/>
      <c r="Q321" s="212"/>
      <c r="R321" s="212"/>
      <c r="S321" s="212"/>
      <c r="T321" s="213"/>
      <c r="AT321" s="214" t="s">
        <v>161</v>
      </c>
      <c r="AU321" s="214" t="s">
        <v>89</v>
      </c>
      <c r="AV321" s="11" t="s">
        <v>89</v>
      </c>
      <c r="AW321" s="11" t="s">
        <v>42</v>
      </c>
      <c r="AX321" s="11" t="s">
        <v>24</v>
      </c>
      <c r="AY321" s="214" t="s">
        <v>140</v>
      </c>
    </row>
    <row r="322" spans="2:65" s="10" customFormat="1" ht="29.85" customHeight="1">
      <c r="B322" s="170"/>
      <c r="C322" s="171"/>
      <c r="D322" s="184" t="s">
        <v>77</v>
      </c>
      <c r="E322" s="185" t="s">
        <v>642</v>
      </c>
      <c r="F322" s="185" t="s">
        <v>643</v>
      </c>
      <c r="G322" s="171"/>
      <c r="H322" s="171"/>
      <c r="I322" s="174"/>
      <c r="J322" s="186">
        <f>BK322</f>
        <v>0</v>
      </c>
      <c r="K322" s="171"/>
      <c r="L322" s="176"/>
      <c r="M322" s="177"/>
      <c r="N322" s="178"/>
      <c r="O322" s="178"/>
      <c r="P322" s="179">
        <f>SUM(P323:P331)</f>
        <v>0</v>
      </c>
      <c r="Q322" s="178"/>
      <c r="R322" s="179">
        <f>SUM(R323:R331)</f>
        <v>0</v>
      </c>
      <c r="S322" s="178"/>
      <c r="T322" s="180">
        <f>SUM(T323:T331)</f>
        <v>0</v>
      </c>
      <c r="AR322" s="181" t="s">
        <v>89</v>
      </c>
      <c r="AT322" s="182" t="s">
        <v>77</v>
      </c>
      <c r="AU322" s="182" t="s">
        <v>24</v>
      </c>
      <c r="AY322" s="181" t="s">
        <v>140</v>
      </c>
      <c r="BK322" s="183">
        <f>SUM(BK323:BK331)</f>
        <v>0</v>
      </c>
    </row>
    <row r="323" spans="2:65" s="1" customFormat="1" ht="22.5" customHeight="1">
      <c r="B323" s="40"/>
      <c r="C323" s="187" t="s">
        <v>644</v>
      </c>
      <c r="D323" s="187" t="s">
        <v>143</v>
      </c>
      <c r="E323" s="188" t="s">
        <v>645</v>
      </c>
      <c r="F323" s="189" t="s">
        <v>646</v>
      </c>
      <c r="G323" s="190" t="s">
        <v>146</v>
      </c>
      <c r="H323" s="191">
        <v>72</v>
      </c>
      <c r="I323" s="192"/>
      <c r="J323" s="193">
        <f>ROUND(I323*H323,2)</f>
        <v>0</v>
      </c>
      <c r="K323" s="189" t="s">
        <v>22</v>
      </c>
      <c r="L323" s="60"/>
      <c r="M323" s="194" t="s">
        <v>22</v>
      </c>
      <c r="N323" s="195" t="s">
        <v>50</v>
      </c>
      <c r="O323" s="41"/>
      <c r="P323" s="196">
        <f>O323*H323</f>
        <v>0</v>
      </c>
      <c r="Q323" s="196">
        <v>0</v>
      </c>
      <c r="R323" s="196">
        <f>Q323*H323</f>
        <v>0</v>
      </c>
      <c r="S323" s="196">
        <v>0</v>
      </c>
      <c r="T323" s="197">
        <f>S323*H323</f>
        <v>0</v>
      </c>
      <c r="AR323" s="23" t="s">
        <v>229</v>
      </c>
      <c r="AT323" s="23" t="s">
        <v>143</v>
      </c>
      <c r="AU323" s="23" t="s">
        <v>89</v>
      </c>
      <c r="AY323" s="23" t="s">
        <v>140</v>
      </c>
      <c r="BE323" s="198">
        <f>IF(N323="základní",J323,0)</f>
        <v>0</v>
      </c>
      <c r="BF323" s="198">
        <f>IF(N323="snížená",J323,0)</f>
        <v>0</v>
      </c>
      <c r="BG323" s="198">
        <f>IF(N323="zákl. přenesená",J323,0)</f>
        <v>0</v>
      </c>
      <c r="BH323" s="198">
        <f>IF(N323="sníž. přenesená",J323,0)</f>
        <v>0</v>
      </c>
      <c r="BI323" s="198">
        <f>IF(N323="nulová",J323,0)</f>
        <v>0</v>
      </c>
      <c r="BJ323" s="23" t="s">
        <v>89</v>
      </c>
      <c r="BK323" s="198">
        <f>ROUND(I323*H323,2)</f>
        <v>0</v>
      </c>
      <c r="BL323" s="23" t="s">
        <v>229</v>
      </c>
      <c r="BM323" s="23" t="s">
        <v>647</v>
      </c>
    </row>
    <row r="324" spans="2:65" s="11" customFormat="1">
      <c r="B324" s="204"/>
      <c r="C324" s="205"/>
      <c r="D324" s="199" t="s">
        <v>161</v>
      </c>
      <c r="E324" s="206" t="s">
        <v>22</v>
      </c>
      <c r="F324" s="207" t="s">
        <v>465</v>
      </c>
      <c r="G324" s="205"/>
      <c r="H324" s="208">
        <v>72</v>
      </c>
      <c r="I324" s="209"/>
      <c r="J324" s="205"/>
      <c r="K324" s="205"/>
      <c r="L324" s="210"/>
      <c r="M324" s="211"/>
      <c r="N324" s="212"/>
      <c r="O324" s="212"/>
      <c r="P324" s="212"/>
      <c r="Q324" s="212"/>
      <c r="R324" s="212"/>
      <c r="S324" s="212"/>
      <c r="T324" s="213"/>
      <c r="AT324" s="214" t="s">
        <v>161</v>
      </c>
      <c r="AU324" s="214" t="s">
        <v>89</v>
      </c>
      <c r="AV324" s="11" t="s">
        <v>89</v>
      </c>
      <c r="AW324" s="11" t="s">
        <v>42</v>
      </c>
      <c r="AX324" s="11" t="s">
        <v>24</v>
      </c>
      <c r="AY324" s="214" t="s">
        <v>140</v>
      </c>
    </row>
    <row r="325" spans="2:65" s="1" customFormat="1" ht="31.5" customHeight="1">
      <c r="B325" s="40"/>
      <c r="C325" s="187" t="s">
        <v>648</v>
      </c>
      <c r="D325" s="187" t="s">
        <v>143</v>
      </c>
      <c r="E325" s="188" t="s">
        <v>649</v>
      </c>
      <c r="F325" s="189" t="s">
        <v>650</v>
      </c>
      <c r="G325" s="190" t="s">
        <v>146</v>
      </c>
      <c r="H325" s="191">
        <v>24</v>
      </c>
      <c r="I325" s="192"/>
      <c r="J325" s="193">
        <f>ROUND(I325*H325,2)</f>
        <v>0</v>
      </c>
      <c r="K325" s="189" t="s">
        <v>22</v>
      </c>
      <c r="L325" s="60"/>
      <c r="M325" s="194" t="s">
        <v>22</v>
      </c>
      <c r="N325" s="195" t="s">
        <v>50</v>
      </c>
      <c r="O325" s="41"/>
      <c r="P325" s="196">
        <f>O325*H325</f>
        <v>0</v>
      </c>
      <c r="Q325" s="196">
        <v>0</v>
      </c>
      <c r="R325" s="196">
        <f>Q325*H325</f>
        <v>0</v>
      </c>
      <c r="S325" s="196">
        <v>0</v>
      </c>
      <c r="T325" s="197">
        <f>S325*H325</f>
        <v>0</v>
      </c>
      <c r="AR325" s="23" t="s">
        <v>229</v>
      </c>
      <c r="AT325" s="23" t="s">
        <v>143</v>
      </c>
      <c r="AU325" s="23" t="s">
        <v>89</v>
      </c>
      <c r="AY325" s="23" t="s">
        <v>140</v>
      </c>
      <c r="BE325" s="198">
        <f>IF(N325="základní",J325,0)</f>
        <v>0</v>
      </c>
      <c r="BF325" s="198">
        <f>IF(N325="snížená",J325,0)</f>
        <v>0</v>
      </c>
      <c r="BG325" s="198">
        <f>IF(N325="zákl. přenesená",J325,0)</f>
        <v>0</v>
      </c>
      <c r="BH325" s="198">
        <f>IF(N325="sníž. přenesená",J325,0)</f>
        <v>0</v>
      </c>
      <c r="BI325" s="198">
        <f>IF(N325="nulová",J325,0)</f>
        <v>0</v>
      </c>
      <c r="BJ325" s="23" t="s">
        <v>89</v>
      </c>
      <c r="BK325" s="198">
        <f>ROUND(I325*H325,2)</f>
        <v>0</v>
      </c>
      <c r="BL325" s="23" t="s">
        <v>229</v>
      </c>
      <c r="BM325" s="23" t="s">
        <v>651</v>
      </c>
    </row>
    <row r="326" spans="2:65" s="1" customFormat="1" ht="31.5" customHeight="1">
      <c r="B326" s="40"/>
      <c r="C326" s="187" t="s">
        <v>652</v>
      </c>
      <c r="D326" s="187" t="s">
        <v>143</v>
      </c>
      <c r="E326" s="188" t="s">
        <v>653</v>
      </c>
      <c r="F326" s="189" t="s">
        <v>654</v>
      </c>
      <c r="G326" s="190" t="s">
        <v>146</v>
      </c>
      <c r="H326" s="191">
        <v>24</v>
      </c>
      <c r="I326" s="192"/>
      <c r="J326" s="193">
        <f>ROUND(I326*H326,2)</f>
        <v>0</v>
      </c>
      <c r="K326" s="189" t="s">
        <v>22</v>
      </c>
      <c r="L326" s="60"/>
      <c r="M326" s="194" t="s">
        <v>22</v>
      </c>
      <c r="N326" s="195" t="s">
        <v>50</v>
      </c>
      <c r="O326" s="41"/>
      <c r="P326" s="196">
        <f>O326*H326</f>
        <v>0</v>
      </c>
      <c r="Q326" s="196">
        <v>0</v>
      </c>
      <c r="R326" s="196">
        <f>Q326*H326</f>
        <v>0</v>
      </c>
      <c r="S326" s="196">
        <v>0</v>
      </c>
      <c r="T326" s="197">
        <f>S326*H326</f>
        <v>0</v>
      </c>
      <c r="AR326" s="23" t="s">
        <v>229</v>
      </c>
      <c r="AT326" s="23" t="s">
        <v>143</v>
      </c>
      <c r="AU326" s="23" t="s">
        <v>89</v>
      </c>
      <c r="AY326" s="23" t="s">
        <v>140</v>
      </c>
      <c r="BE326" s="198">
        <f>IF(N326="základní",J326,0)</f>
        <v>0</v>
      </c>
      <c r="BF326" s="198">
        <f>IF(N326="snížená",J326,0)</f>
        <v>0</v>
      </c>
      <c r="BG326" s="198">
        <f>IF(N326="zákl. přenesená",J326,0)</f>
        <v>0</v>
      </c>
      <c r="BH326" s="198">
        <f>IF(N326="sníž. přenesená",J326,0)</f>
        <v>0</v>
      </c>
      <c r="BI326" s="198">
        <f>IF(N326="nulová",J326,0)</f>
        <v>0</v>
      </c>
      <c r="BJ326" s="23" t="s">
        <v>89</v>
      </c>
      <c r="BK326" s="198">
        <f>ROUND(I326*H326,2)</f>
        <v>0</v>
      </c>
      <c r="BL326" s="23" t="s">
        <v>229</v>
      </c>
      <c r="BM326" s="23" t="s">
        <v>655</v>
      </c>
    </row>
    <row r="327" spans="2:65" s="1" customFormat="1" ht="22.5" customHeight="1">
      <c r="B327" s="40"/>
      <c r="C327" s="187" t="s">
        <v>656</v>
      </c>
      <c r="D327" s="187" t="s">
        <v>143</v>
      </c>
      <c r="E327" s="188" t="s">
        <v>657</v>
      </c>
      <c r="F327" s="189" t="s">
        <v>658</v>
      </c>
      <c r="G327" s="190" t="s">
        <v>146</v>
      </c>
      <c r="H327" s="191">
        <v>48</v>
      </c>
      <c r="I327" s="192"/>
      <c r="J327" s="193">
        <f>ROUND(I327*H327,2)</f>
        <v>0</v>
      </c>
      <c r="K327" s="189" t="s">
        <v>22</v>
      </c>
      <c r="L327" s="60"/>
      <c r="M327" s="194" t="s">
        <v>22</v>
      </c>
      <c r="N327" s="195" t="s">
        <v>50</v>
      </c>
      <c r="O327" s="41"/>
      <c r="P327" s="196">
        <f>O327*H327</f>
        <v>0</v>
      </c>
      <c r="Q327" s="196">
        <v>0</v>
      </c>
      <c r="R327" s="196">
        <f>Q327*H327</f>
        <v>0</v>
      </c>
      <c r="S327" s="196">
        <v>0</v>
      </c>
      <c r="T327" s="197">
        <f>S327*H327</f>
        <v>0</v>
      </c>
      <c r="AR327" s="23" t="s">
        <v>229</v>
      </c>
      <c r="AT327" s="23" t="s">
        <v>143</v>
      </c>
      <c r="AU327" s="23" t="s">
        <v>89</v>
      </c>
      <c r="AY327" s="23" t="s">
        <v>140</v>
      </c>
      <c r="BE327" s="198">
        <f>IF(N327="základní",J327,0)</f>
        <v>0</v>
      </c>
      <c r="BF327" s="198">
        <f>IF(N327="snížená",J327,0)</f>
        <v>0</v>
      </c>
      <c r="BG327" s="198">
        <f>IF(N327="zákl. přenesená",J327,0)</f>
        <v>0</v>
      </c>
      <c r="BH327" s="198">
        <f>IF(N327="sníž. přenesená",J327,0)</f>
        <v>0</v>
      </c>
      <c r="BI327" s="198">
        <f>IF(N327="nulová",J327,0)</f>
        <v>0</v>
      </c>
      <c r="BJ327" s="23" t="s">
        <v>89</v>
      </c>
      <c r="BK327" s="198">
        <f>ROUND(I327*H327,2)</f>
        <v>0</v>
      </c>
      <c r="BL327" s="23" t="s">
        <v>229</v>
      </c>
      <c r="BM327" s="23" t="s">
        <v>659</v>
      </c>
    </row>
    <row r="328" spans="2:65" s="11" customFormat="1">
      <c r="B328" s="204"/>
      <c r="C328" s="205"/>
      <c r="D328" s="199" t="s">
        <v>161</v>
      </c>
      <c r="E328" s="206" t="s">
        <v>22</v>
      </c>
      <c r="F328" s="207" t="s">
        <v>470</v>
      </c>
      <c r="G328" s="205"/>
      <c r="H328" s="208">
        <v>48</v>
      </c>
      <c r="I328" s="209"/>
      <c r="J328" s="205"/>
      <c r="K328" s="205"/>
      <c r="L328" s="210"/>
      <c r="M328" s="211"/>
      <c r="N328" s="212"/>
      <c r="O328" s="212"/>
      <c r="P328" s="212"/>
      <c r="Q328" s="212"/>
      <c r="R328" s="212"/>
      <c r="S328" s="212"/>
      <c r="T328" s="213"/>
      <c r="AT328" s="214" t="s">
        <v>161</v>
      </c>
      <c r="AU328" s="214" t="s">
        <v>89</v>
      </c>
      <c r="AV328" s="11" t="s">
        <v>89</v>
      </c>
      <c r="AW328" s="11" t="s">
        <v>42</v>
      </c>
      <c r="AX328" s="11" t="s">
        <v>24</v>
      </c>
      <c r="AY328" s="214" t="s">
        <v>140</v>
      </c>
    </row>
    <row r="329" spans="2:65" s="1" customFormat="1" ht="22.5" customHeight="1">
      <c r="B329" s="40"/>
      <c r="C329" s="187" t="s">
        <v>660</v>
      </c>
      <c r="D329" s="187" t="s">
        <v>143</v>
      </c>
      <c r="E329" s="188" t="s">
        <v>661</v>
      </c>
      <c r="F329" s="189" t="s">
        <v>662</v>
      </c>
      <c r="G329" s="190" t="s">
        <v>146</v>
      </c>
      <c r="H329" s="191">
        <v>24</v>
      </c>
      <c r="I329" s="192"/>
      <c r="J329" s="193">
        <f>ROUND(I329*H329,2)</f>
        <v>0</v>
      </c>
      <c r="K329" s="189" t="s">
        <v>22</v>
      </c>
      <c r="L329" s="60"/>
      <c r="M329" s="194" t="s">
        <v>22</v>
      </c>
      <c r="N329" s="195" t="s">
        <v>50</v>
      </c>
      <c r="O329" s="41"/>
      <c r="P329" s="196">
        <f>O329*H329</f>
        <v>0</v>
      </c>
      <c r="Q329" s="196">
        <v>0</v>
      </c>
      <c r="R329" s="196">
        <f>Q329*H329</f>
        <v>0</v>
      </c>
      <c r="S329" s="196">
        <v>0</v>
      </c>
      <c r="T329" s="197">
        <f>S329*H329</f>
        <v>0</v>
      </c>
      <c r="AR329" s="23" t="s">
        <v>229</v>
      </c>
      <c r="AT329" s="23" t="s">
        <v>143</v>
      </c>
      <c r="AU329" s="23" t="s">
        <v>89</v>
      </c>
      <c r="AY329" s="23" t="s">
        <v>140</v>
      </c>
      <c r="BE329" s="198">
        <f>IF(N329="základní",J329,0)</f>
        <v>0</v>
      </c>
      <c r="BF329" s="198">
        <f>IF(N329="snížená",J329,0)</f>
        <v>0</v>
      </c>
      <c r="BG329" s="198">
        <f>IF(N329="zákl. přenesená",J329,0)</f>
        <v>0</v>
      </c>
      <c r="BH329" s="198">
        <f>IF(N329="sníž. přenesená",J329,0)</f>
        <v>0</v>
      </c>
      <c r="BI329" s="198">
        <f>IF(N329="nulová",J329,0)</f>
        <v>0</v>
      </c>
      <c r="BJ329" s="23" t="s">
        <v>89</v>
      </c>
      <c r="BK329" s="198">
        <f>ROUND(I329*H329,2)</f>
        <v>0</v>
      </c>
      <c r="BL329" s="23" t="s">
        <v>229</v>
      </c>
      <c r="BM329" s="23" t="s">
        <v>663</v>
      </c>
    </row>
    <row r="330" spans="2:65" s="1" customFormat="1" ht="22.5" customHeight="1">
      <c r="B330" s="40"/>
      <c r="C330" s="187" t="s">
        <v>30</v>
      </c>
      <c r="D330" s="187" t="s">
        <v>143</v>
      </c>
      <c r="E330" s="188" t="s">
        <v>664</v>
      </c>
      <c r="F330" s="189" t="s">
        <v>665</v>
      </c>
      <c r="G330" s="190" t="s">
        <v>146</v>
      </c>
      <c r="H330" s="191">
        <v>264</v>
      </c>
      <c r="I330" s="192"/>
      <c r="J330" s="193">
        <f>ROUND(I330*H330,2)</f>
        <v>0</v>
      </c>
      <c r="K330" s="189" t="s">
        <v>22</v>
      </c>
      <c r="L330" s="60"/>
      <c r="M330" s="194" t="s">
        <v>22</v>
      </c>
      <c r="N330" s="195" t="s">
        <v>50</v>
      </c>
      <c r="O330" s="41"/>
      <c r="P330" s="196">
        <f>O330*H330</f>
        <v>0</v>
      </c>
      <c r="Q330" s="196">
        <v>0</v>
      </c>
      <c r="R330" s="196">
        <f>Q330*H330</f>
        <v>0</v>
      </c>
      <c r="S330" s="196">
        <v>0</v>
      </c>
      <c r="T330" s="197">
        <f>S330*H330</f>
        <v>0</v>
      </c>
      <c r="AR330" s="23" t="s">
        <v>229</v>
      </c>
      <c r="AT330" s="23" t="s">
        <v>143</v>
      </c>
      <c r="AU330" s="23" t="s">
        <v>89</v>
      </c>
      <c r="AY330" s="23" t="s">
        <v>140</v>
      </c>
      <c r="BE330" s="198">
        <f>IF(N330="základní",J330,0)</f>
        <v>0</v>
      </c>
      <c r="BF330" s="198">
        <f>IF(N330="snížená",J330,0)</f>
        <v>0</v>
      </c>
      <c r="BG330" s="198">
        <f>IF(N330="zákl. přenesená",J330,0)</f>
        <v>0</v>
      </c>
      <c r="BH330" s="198">
        <f>IF(N330="sníž. přenesená",J330,0)</f>
        <v>0</v>
      </c>
      <c r="BI330" s="198">
        <f>IF(N330="nulová",J330,0)</f>
        <v>0</v>
      </c>
      <c r="BJ330" s="23" t="s">
        <v>89</v>
      </c>
      <c r="BK330" s="198">
        <f>ROUND(I330*H330,2)</f>
        <v>0</v>
      </c>
      <c r="BL330" s="23" t="s">
        <v>229</v>
      </c>
      <c r="BM330" s="23" t="s">
        <v>666</v>
      </c>
    </row>
    <row r="331" spans="2:65" s="11" customFormat="1">
      <c r="B331" s="204"/>
      <c r="C331" s="205"/>
      <c r="D331" s="202" t="s">
        <v>161</v>
      </c>
      <c r="E331" s="215" t="s">
        <v>22</v>
      </c>
      <c r="F331" s="216" t="s">
        <v>667</v>
      </c>
      <c r="G331" s="205"/>
      <c r="H331" s="217">
        <v>264</v>
      </c>
      <c r="I331" s="209"/>
      <c r="J331" s="205"/>
      <c r="K331" s="205"/>
      <c r="L331" s="210"/>
      <c r="M331" s="211"/>
      <c r="N331" s="212"/>
      <c r="O331" s="212"/>
      <c r="P331" s="212"/>
      <c r="Q331" s="212"/>
      <c r="R331" s="212"/>
      <c r="S331" s="212"/>
      <c r="T331" s="213"/>
      <c r="AT331" s="214" t="s">
        <v>161</v>
      </c>
      <c r="AU331" s="214" t="s">
        <v>89</v>
      </c>
      <c r="AV331" s="11" t="s">
        <v>89</v>
      </c>
      <c r="AW331" s="11" t="s">
        <v>42</v>
      </c>
      <c r="AX331" s="11" t="s">
        <v>24</v>
      </c>
      <c r="AY331" s="214" t="s">
        <v>140</v>
      </c>
    </row>
    <row r="332" spans="2:65" s="10" customFormat="1" ht="29.85" customHeight="1">
      <c r="B332" s="170"/>
      <c r="C332" s="171"/>
      <c r="D332" s="184" t="s">
        <v>77</v>
      </c>
      <c r="E332" s="185" t="s">
        <v>668</v>
      </c>
      <c r="F332" s="185" t="s">
        <v>669</v>
      </c>
      <c r="G332" s="171"/>
      <c r="H332" s="171"/>
      <c r="I332" s="174"/>
      <c r="J332" s="186">
        <f>BK332</f>
        <v>0</v>
      </c>
      <c r="K332" s="171"/>
      <c r="L332" s="176"/>
      <c r="M332" s="177"/>
      <c r="N332" s="178"/>
      <c r="O332" s="178"/>
      <c r="P332" s="179">
        <f>SUM(P333:P339)</f>
        <v>0</v>
      </c>
      <c r="Q332" s="178"/>
      <c r="R332" s="179">
        <f>SUM(R333:R339)</f>
        <v>0</v>
      </c>
      <c r="S332" s="178"/>
      <c r="T332" s="180">
        <f>SUM(T333:T339)</f>
        <v>0</v>
      </c>
      <c r="AR332" s="181" t="s">
        <v>89</v>
      </c>
      <c r="AT332" s="182" t="s">
        <v>77</v>
      </c>
      <c r="AU332" s="182" t="s">
        <v>24</v>
      </c>
      <c r="AY332" s="181" t="s">
        <v>140</v>
      </c>
      <c r="BK332" s="183">
        <f>SUM(BK333:BK339)</f>
        <v>0</v>
      </c>
    </row>
    <row r="333" spans="2:65" s="1" customFormat="1" ht="31.5" customHeight="1">
      <c r="B333" s="40"/>
      <c r="C333" s="187" t="s">
        <v>670</v>
      </c>
      <c r="D333" s="187" t="s">
        <v>143</v>
      </c>
      <c r="E333" s="188" t="s">
        <v>671</v>
      </c>
      <c r="F333" s="189" t="s">
        <v>672</v>
      </c>
      <c r="G333" s="190" t="s">
        <v>146</v>
      </c>
      <c r="H333" s="191">
        <v>48</v>
      </c>
      <c r="I333" s="192"/>
      <c r="J333" s="193">
        <f>ROUND(I333*H333,2)</f>
        <v>0</v>
      </c>
      <c r="K333" s="189" t="s">
        <v>22</v>
      </c>
      <c r="L333" s="60"/>
      <c r="M333" s="194" t="s">
        <v>22</v>
      </c>
      <c r="N333" s="195" t="s">
        <v>50</v>
      </c>
      <c r="O333" s="41"/>
      <c r="P333" s="196">
        <f>O333*H333</f>
        <v>0</v>
      </c>
      <c r="Q333" s="196">
        <v>0</v>
      </c>
      <c r="R333" s="196">
        <f>Q333*H333</f>
        <v>0</v>
      </c>
      <c r="S333" s="196">
        <v>0</v>
      </c>
      <c r="T333" s="197">
        <f>S333*H333</f>
        <v>0</v>
      </c>
      <c r="AR333" s="23" t="s">
        <v>229</v>
      </c>
      <c r="AT333" s="23" t="s">
        <v>143</v>
      </c>
      <c r="AU333" s="23" t="s">
        <v>89</v>
      </c>
      <c r="AY333" s="23" t="s">
        <v>140</v>
      </c>
      <c r="BE333" s="198">
        <f>IF(N333="základní",J333,0)</f>
        <v>0</v>
      </c>
      <c r="BF333" s="198">
        <f>IF(N333="snížená",J333,0)</f>
        <v>0</v>
      </c>
      <c r="BG333" s="198">
        <f>IF(N333="zákl. přenesená",J333,0)</f>
        <v>0</v>
      </c>
      <c r="BH333" s="198">
        <f>IF(N333="sníž. přenesená",J333,0)</f>
        <v>0</v>
      </c>
      <c r="BI333" s="198">
        <f>IF(N333="nulová",J333,0)</f>
        <v>0</v>
      </c>
      <c r="BJ333" s="23" t="s">
        <v>89</v>
      </c>
      <c r="BK333" s="198">
        <f>ROUND(I333*H333,2)</f>
        <v>0</v>
      </c>
      <c r="BL333" s="23" t="s">
        <v>229</v>
      </c>
      <c r="BM333" s="23" t="s">
        <v>673</v>
      </c>
    </row>
    <row r="334" spans="2:65" s="11" customFormat="1">
      <c r="B334" s="204"/>
      <c r="C334" s="205"/>
      <c r="D334" s="199" t="s">
        <v>161</v>
      </c>
      <c r="E334" s="206" t="s">
        <v>22</v>
      </c>
      <c r="F334" s="207" t="s">
        <v>470</v>
      </c>
      <c r="G334" s="205"/>
      <c r="H334" s="208">
        <v>48</v>
      </c>
      <c r="I334" s="209"/>
      <c r="J334" s="205"/>
      <c r="K334" s="205"/>
      <c r="L334" s="210"/>
      <c r="M334" s="211"/>
      <c r="N334" s="212"/>
      <c r="O334" s="212"/>
      <c r="P334" s="212"/>
      <c r="Q334" s="212"/>
      <c r="R334" s="212"/>
      <c r="S334" s="212"/>
      <c r="T334" s="213"/>
      <c r="AT334" s="214" t="s">
        <v>161</v>
      </c>
      <c r="AU334" s="214" t="s">
        <v>89</v>
      </c>
      <c r="AV334" s="11" t="s">
        <v>89</v>
      </c>
      <c r="AW334" s="11" t="s">
        <v>42</v>
      </c>
      <c r="AX334" s="11" t="s">
        <v>24</v>
      </c>
      <c r="AY334" s="214" t="s">
        <v>140</v>
      </c>
    </row>
    <row r="335" spans="2:65" s="1" customFormat="1" ht="31.5" customHeight="1">
      <c r="B335" s="40"/>
      <c r="C335" s="187" t="s">
        <v>674</v>
      </c>
      <c r="D335" s="187" t="s">
        <v>143</v>
      </c>
      <c r="E335" s="188" t="s">
        <v>675</v>
      </c>
      <c r="F335" s="189" t="s">
        <v>676</v>
      </c>
      <c r="G335" s="190" t="s">
        <v>146</v>
      </c>
      <c r="H335" s="191">
        <v>48</v>
      </c>
      <c r="I335" s="192"/>
      <c r="J335" s="193">
        <f>ROUND(I335*H335,2)</f>
        <v>0</v>
      </c>
      <c r="K335" s="189" t="s">
        <v>22</v>
      </c>
      <c r="L335" s="60"/>
      <c r="M335" s="194" t="s">
        <v>22</v>
      </c>
      <c r="N335" s="195" t="s">
        <v>50</v>
      </c>
      <c r="O335" s="41"/>
      <c r="P335" s="196">
        <f>O335*H335</f>
        <v>0</v>
      </c>
      <c r="Q335" s="196">
        <v>0</v>
      </c>
      <c r="R335" s="196">
        <f>Q335*H335</f>
        <v>0</v>
      </c>
      <c r="S335" s="196">
        <v>0</v>
      </c>
      <c r="T335" s="197">
        <f>S335*H335</f>
        <v>0</v>
      </c>
      <c r="AR335" s="23" t="s">
        <v>229</v>
      </c>
      <c r="AT335" s="23" t="s">
        <v>143</v>
      </c>
      <c r="AU335" s="23" t="s">
        <v>89</v>
      </c>
      <c r="AY335" s="23" t="s">
        <v>140</v>
      </c>
      <c r="BE335" s="198">
        <f>IF(N335="základní",J335,0)</f>
        <v>0</v>
      </c>
      <c r="BF335" s="198">
        <f>IF(N335="snížená",J335,0)</f>
        <v>0</v>
      </c>
      <c r="BG335" s="198">
        <f>IF(N335="zákl. přenesená",J335,0)</f>
        <v>0</v>
      </c>
      <c r="BH335" s="198">
        <f>IF(N335="sníž. přenesená",J335,0)</f>
        <v>0</v>
      </c>
      <c r="BI335" s="198">
        <f>IF(N335="nulová",J335,0)</f>
        <v>0</v>
      </c>
      <c r="BJ335" s="23" t="s">
        <v>89</v>
      </c>
      <c r="BK335" s="198">
        <f>ROUND(I335*H335,2)</f>
        <v>0</v>
      </c>
      <c r="BL335" s="23" t="s">
        <v>229</v>
      </c>
      <c r="BM335" s="23" t="s">
        <v>677</v>
      </c>
    </row>
    <row r="336" spans="2:65" s="11" customFormat="1">
      <c r="B336" s="204"/>
      <c r="C336" s="205"/>
      <c r="D336" s="199" t="s">
        <v>161</v>
      </c>
      <c r="E336" s="206" t="s">
        <v>22</v>
      </c>
      <c r="F336" s="207" t="s">
        <v>470</v>
      </c>
      <c r="G336" s="205"/>
      <c r="H336" s="208">
        <v>48</v>
      </c>
      <c r="I336" s="209"/>
      <c r="J336" s="205"/>
      <c r="K336" s="205"/>
      <c r="L336" s="210"/>
      <c r="M336" s="211"/>
      <c r="N336" s="212"/>
      <c r="O336" s="212"/>
      <c r="P336" s="212"/>
      <c r="Q336" s="212"/>
      <c r="R336" s="212"/>
      <c r="S336" s="212"/>
      <c r="T336" s="213"/>
      <c r="AT336" s="214" t="s">
        <v>161</v>
      </c>
      <c r="AU336" s="214" t="s">
        <v>89</v>
      </c>
      <c r="AV336" s="11" t="s">
        <v>89</v>
      </c>
      <c r="AW336" s="11" t="s">
        <v>42</v>
      </c>
      <c r="AX336" s="11" t="s">
        <v>24</v>
      </c>
      <c r="AY336" s="214" t="s">
        <v>140</v>
      </c>
    </row>
    <row r="337" spans="2:65" s="1" customFormat="1" ht="22.5" customHeight="1">
      <c r="B337" s="40"/>
      <c r="C337" s="187" t="s">
        <v>678</v>
      </c>
      <c r="D337" s="187" t="s">
        <v>143</v>
      </c>
      <c r="E337" s="188" t="s">
        <v>679</v>
      </c>
      <c r="F337" s="189" t="s">
        <v>680</v>
      </c>
      <c r="G337" s="190" t="s">
        <v>146</v>
      </c>
      <c r="H337" s="191">
        <v>24</v>
      </c>
      <c r="I337" s="192"/>
      <c r="J337" s="193">
        <f>ROUND(I337*H337,2)</f>
        <v>0</v>
      </c>
      <c r="K337" s="189" t="s">
        <v>22</v>
      </c>
      <c r="L337" s="60"/>
      <c r="M337" s="194" t="s">
        <v>22</v>
      </c>
      <c r="N337" s="195" t="s">
        <v>50</v>
      </c>
      <c r="O337" s="41"/>
      <c r="P337" s="196">
        <f>O337*H337</f>
        <v>0</v>
      </c>
      <c r="Q337" s="196">
        <v>0</v>
      </c>
      <c r="R337" s="196">
        <f>Q337*H337</f>
        <v>0</v>
      </c>
      <c r="S337" s="196">
        <v>0</v>
      </c>
      <c r="T337" s="197">
        <f>S337*H337</f>
        <v>0</v>
      </c>
      <c r="AR337" s="23" t="s">
        <v>229</v>
      </c>
      <c r="AT337" s="23" t="s">
        <v>143</v>
      </c>
      <c r="AU337" s="23" t="s">
        <v>89</v>
      </c>
      <c r="AY337" s="23" t="s">
        <v>140</v>
      </c>
      <c r="BE337" s="198">
        <f>IF(N337="základní",J337,0)</f>
        <v>0</v>
      </c>
      <c r="BF337" s="198">
        <f>IF(N337="snížená",J337,0)</f>
        <v>0</v>
      </c>
      <c r="BG337" s="198">
        <f>IF(N337="zákl. přenesená",J337,0)</f>
        <v>0</v>
      </c>
      <c r="BH337" s="198">
        <f>IF(N337="sníž. přenesená",J337,0)</f>
        <v>0</v>
      </c>
      <c r="BI337" s="198">
        <f>IF(N337="nulová",J337,0)</f>
        <v>0</v>
      </c>
      <c r="BJ337" s="23" t="s">
        <v>89</v>
      </c>
      <c r="BK337" s="198">
        <f>ROUND(I337*H337,2)</f>
        <v>0</v>
      </c>
      <c r="BL337" s="23" t="s">
        <v>229</v>
      </c>
      <c r="BM337" s="23" t="s">
        <v>681</v>
      </c>
    </row>
    <row r="338" spans="2:65" s="1" customFormat="1" ht="22.5" customHeight="1">
      <c r="B338" s="40"/>
      <c r="C338" s="187" t="s">
        <v>682</v>
      </c>
      <c r="D338" s="187" t="s">
        <v>143</v>
      </c>
      <c r="E338" s="188" t="s">
        <v>683</v>
      </c>
      <c r="F338" s="189" t="s">
        <v>684</v>
      </c>
      <c r="G338" s="190" t="s">
        <v>146</v>
      </c>
      <c r="H338" s="191">
        <v>24</v>
      </c>
      <c r="I338" s="192"/>
      <c r="J338" s="193">
        <f>ROUND(I338*H338,2)</f>
        <v>0</v>
      </c>
      <c r="K338" s="189" t="s">
        <v>22</v>
      </c>
      <c r="L338" s="60"/>
      <c r="M338" s="194" t="s">
        <v>22</v>
      </c>
      <c r="N338" s="195" t="s">
        <v>50</v>
      </c>
      <c r="O338" s="41"/>
      <c r="P338" s="196">
        <f>O338*H338</f>
        <v>0</v>
      </c>
      <c r="Q338" s="196">
        <v>0</v>
      </c>
      <c r="R338" s="196">
        <f>Q338*H338</f>
        <v>0</v>
      </c>
      <c r="S338" s="196">
        <v>0</v>
      </c>
      <c r="T338" s="197">
        <f>S338*H338</f>
        <v>0</v>
      </c>
      <c r="AR338" s="23" t="s">
        <v>229</v>
      </c>
      <c r="AT338" s="23" t="s">
        <v>143</v>
      </c>
      <c r="AU338" s="23" t="s">
        <v>89</v>
      </c>
      <c r="AY338" s="23" t="s">
        <v>140</v>
      </c>
      <c r="BE338" s="198">
        <f>IF(N338="základní",J338,0)</f>
        <v>0</v>
      </c>
      <c r="BF338" s="198">
        <f>IF(N338="snížená",J338,0)</f>
        <v>0</v>
      </c>
      <c r="BG338" s="198">
        <f>IF(N338="zákl. přenesená",J338,0)</f>
        <v>0</v>
      </c>
      <c r="BH338" s="198">
        <f>IF(N338="sníž. přenesená",J338,0)</f>
        <v>0</v>
      </c>
      <c r="BI338" s="198">
        <f>IF(N338="nulová",J338,0)</f>
        <v>0</v>
      </c>
      <c r="BJ338" s="23" t="s">
        <v>89</v>
      </c>
      <c r="BK338" s="198">
        <f>ROUND(I338*H338,2)</f>
        <v>0</v>
      </c>
      <c r="BL338" s="23" t="s">
        <v>229</v>
      </c>
      <c r="BM338" s="23" t="s">
        <v>685</v>
      </c>
    </row>
    <row r="339" spans="2:65" s="1" customFormat="1" ht="22.5" customHeight="1">
      <c r="B339" s="40"/>
      <c r="C339" s="187" t="s">
        <v>686</v>
      </c>
      <c r="D339" s="187" t="s">
        <v>143</v>
      </c>
      <c r="E339" s="188" t="s">
        <v>687</v>
      </c>
      <c r="F339" s="189" t="s">
        <v>688</v>
      </c>
      <c r="G339" s="190" t="s">
        <v>146</v>
      </c>
      <c r="H339" s="191">
        <v>24</v>
      </c>
      <c r="I339" s="192"/>
      <c r="J339" s="193">
        <f>ROUND(I339*H339,2)</f>
        <v>0</v>
      </c>
      <c r="K339" s="189" t="s">
        <v>22</v>
      </c>
      <c r="L339" s="60"/>
      <c r="M339" s="194" t="s">
        <v>22</v>
      </c>
      <c r="N339" s="195" t="s">
        <v>50</v>
      </c>
      <c r="O339" s="41"/>
      <c r="P339" s="196">
        <f>O339*H339</f>
        <v>0</v>
      </c>
      <c r="Q339" s="196">
        <v>0</v>
      </c>
      <c r="R339" s="196">
        <f>Q339*H339</f>
        <v>0</v>
      </c>
      <c r="S339" s="196">
        <v>0</v>
      </c>
      <c r="T339" s="197">
        <f>S339*H339</f>
        <v>0</v>
      </c>
      <c r="AR339" s="23" t="s">
        <v>229</v>
      </c>
      <c r="AT339" s="23" t="s">
        <v>143</v>
      </c>
      <c r="AU339" s="23" t="s">
        <v>89</v>
      </c>
      <c r="AY339" s="23" t="s">
        <v>140</v>
      </c>
      <c r="BE339" s="198">
        <f>IF(N339="základní",J339,0)</f>
        <v>0</v>
      </c>
      <c r="BF339" s="198">
        <f>IF(N339="snížená",J339,0)</f>
        <v>0</v>
      </c>
      <c r="BG339" s="198">
        <f>IF(N339="zákl. přenesená",J339,0)</f>
        <v>0</v>
      </c>
      <c r="BH339" s="198">
        <f>IF(N339="sníž. přenesená",J339,0)</f>
        <v>0</v>
      </c>
      <c r="BI339" s="198">
        <f>IF(N339="nulová",J339,0)</f>
        <v>0</v>
      </c>
      <c r="BJ339" s="23" t="s">
        <v>89</v>
      </c>
      <c r="BK339" s="198">
        <f>ROUND(I339*H339,2)</f>
        <v>0</v>
      </c>
      <c r="BL339" s="23" t="s">
        <v>229</v>
      </c>
      <c r="BM339" s="23" t="s">
        <v>689</v>
      </c>
    </row>
    <row r="340" spans="2:65" s="10" customFormat="1" ht="29.85" customHeight="1">
      <c r="B340" s="170"/>
      <c r="C340" s="171"/>
      <c r="D340" s="184" t="s">
        <v>77</v>
      </c>
      <c r="E340" s="185" t="s">
        <v>690</v>
      </c>
      <c r="F340" s="185" t="s">
        <v>691</v>
      </c>
      <c r="G340" s="171"/>
      <c r="H340" s="171"/>
      <c r="I340" s="174"/>
      <c r="J340" s="186">
        <f>BK340</f>
        <v>0</v>
      </c>
      <c r="K340" s="171"/>
      <c r="L340" s="176"/>
      <c r="M340" s="177"/>
      <c r="N340" s="178"/>
      <c r="O340" s="178"/>
      <c r="P340" s="179">
        <f>SUM(P341:P374)</f>
        <v>0</v>
      </c>
      <c r="Q340" s="178"/>
      <c r="R340" s="179">
        <f>SUM(R341:R374)</f>
        <v>5.4522855600000009</v>
      </c>
      <c r="S340" s="178"/>
      <c r="T340" s="180">
        <f>SUM(T341:T374)</f>
        <v>0.53249999999999997</v>
      </c>
      <c r="AR340" s="181" t="s">
        <v>89</v>
      </c>
      <c r="AT340" s="182" t="s">
        <v>77</v>
      </c>
      <c r="AU340" s="182" t="s">
        <v>24</v>
      </c>
      <c r="AY340" s="181" t="s">
        <v>140</v>
      </c>
      <c r="BK340" s="183">
        <f>SUM(BK341:BK374)</f>
        <v>0</v>
      </c>
    </row>
    <row r="341" spans="2:65" s="1" customFormat="1" ht="44.25" customHeight="1">
      <c r="B341" s="40"/>
      <c r="C341" s="187" t="s">
        <v>692</v>
      </c>
      <c r="D341" s="187" t="s">
        <v>143</v>
      </c>
      <c r="E341" s="188" t="s">
        <v>693</v>
      </c>
      <c r="F341" s="189" t="s">
        <v>694</v>
      </c>
      <c r="G341" s="190" t="s">
        <v>158</v>
      </c>
      <c r="H341" s="191">
        <v>101.76</v>
      </c>
      <c r="I341" s="192"/>
      <c r="J341" s="193">
        <f>ROUND(I341*H341,2)</f>
        <v>0</v>
      </c>
      <c r="K341" s="189" t="s">
        <v>147</v>
      </c>
      <c r="L341" s="60"/>
      <c r="M341" s="194" t="s">
        <v>22</v>
      </c>
      <c r="N341" s="195" t="s">
        <v>50</v>
      </c>
      <c r="O341" s="41"/>
      <c r="P341" s="196">
        <f>O341*H341</f>
        <v>0</v>
      </c>
      <c r="Q341" s="196">
        <v>2.4709999999999999E-2</v>
      </c>
      <c r="R341" s="196">
        <f>Q341*H341</f>
        <v>2.5144896000000001</v>
      </c>
      <c r="S341" s="196">
        <v>0</v>
      </c>
      <c r="T341" s="197">
        <f>S341*H341</f>
        <v>0</v>
      </c>
      <c r="AR341" s="23" t="s">
        <v>229</v>
      </c>
      <c r="AT341" s="23" t="s">
        <v>143</v>
      </c>
      <c r="AU341" s="23" t="s">
        <v>89</v>
      </c>
      <c r="AY341" s="23" t="s">
        <v>140</v>
      </c>
      <c r="BE341" s="198">
        <f>IF(N341="základní",J341,0)</f>
        <v>0</v>
      </c>
      <c r="BF341" s="198">
        <f>IF(N341="snížená",J341,0)</f>
        <v>0</v>
      </c>
      <c r="BG341" s="198">
        <f>IF(N341="zákl. přenesená",J341,0)</f>
        <v>0</v>
      </c>
      <c r="BH341" s="198">
        <f>IF(N341="sníž. přenesená",J341,0)</f>
        <v>0</v>
      </c>
      <c r="BI341" s="198">
        <f>IF(N341="nulová",J341,0)</f>
        <v>0</v>
      </c>
      <c r="BJ341" s="23" t="s">
        <v>89</v>
      </c>
      <c r="BK341" s="198">
        <f>ROUND(I341*H341,2)</f>
        <v>0</v>
      </c>
      <c r="BL341" s="23" t="s">
        <v>229</v>
      </c>
      <c r="BM341" s="23" t="s">
        <v>695</v>
      </c>
    </row>
    <row r="342" spans="2:65" s="1" customFormat="1" ht="135">
      <c r="B342" s="40"/>
      <c r="C342" s="62"/>
      <c r="D342" s="202" t="s">
        <v>150</v>
      </c>
      <c r="E342" s="62"/>
      <c r="F342" s="203" t="s">
        <v>696</v>
      </c>
      <c r="G342" s="62"/>
      <c r="H342" s="62"/>
      <c r="I342" s="157"/>
      <c r="J342" s="62"/>
      <c r="K342" s="62"/>
      <c r="L342" s="60"/>
      <c r="M342" s="201"/>
      <c r="N342" s="41"/>
      <c r="O342" s="41"/>
      <c r="P342" s="41"/>
      <c r="Q342" s="41"/>
      <c r="R342" s="41"/>
      <c r="S342" s="41"/>
      <c r="T342" s="77"/>
      <c r="AT342" s="23" t="s">
        <v>150</v>
      </c>
      <c r="AU342" s="23" t="s">
        <v>89</v>
      </c>
    </row>
    <row r="343" spans="2:65" s="11" customFormat="1">
      <c r="B343" s="204"/>
      <c r="C343" s="205"/>
      <c r="D343" s="199" t="s">
        <v>161</v>
      </c>
      <c r="E343" s="206" t="s">
        <v>22</v>
      </c>
      <c r="F343" s="207" t="s">
        <v>697</v>
      </c>
      <c r="G343" s="205"/>
      <c r="H343" s="208">
        <v>101.76</v>
      </c>
      <c r="I343" s="209"/>
      <c r="J343" s="205"/>
      <c r="K343" s="205"/>
      <c r="L343" s="210"/>
      <c r="M343" s="211"/>
      <c r="N343" s="212"/>
      <c r="O343" s="212"/>
      <c r="P343" s="212"/>
      <c r="Q343" s="212"/>
      <c r="R343" s="212"/>
      <c r="S343" s="212"/>
      <c r="T343" s="213"/>
      <c r="AT343" s="214" t="s">
        <v>161</v>
      </c>
      <c r="AU343" s="214" t="s">
        <v>89</v>
      </c>
      <c r="AV343" s="11" t="s">
        <v>89</v>
      </c>
      <c r="AW343" s="11" t="s">
        <v>42</v>
      </c>
      <c r="AX343" s="11" t="s">
        <v>24</v>
      </c>
      <c r="AY343" s="214" t="s">
        <v>140</v>
      </c>
    </row>
    <row r="344" spans="2:65" s="1" customFormat="1" ht="31.5" customHeight="1">
      <c r="B344" s="40"/>
      <c r="C344" s="187" t="s">
        <v>698</v>
      </c>
      <c r="D344" s="187" t="s">
        <v>143</v>
      </c>
      <c r="E344" s="188" t="s">
        <v>699</v>
      </c>
      <c r="F344" s="189" t="s">
        <v>700</v>
      </c>
      <c r="G344" s="190" t="s">
        <v>158</v>
      </c>
      <c r="H344" s="191">
        <v>50</v>
      </c>
      <c r="I344" s="192"/>
      <c r="J344" s="193">
        <f>ROUND(I344*H344,2)</f>
        <v>0</v>
      </c>
      <c r="K344" s="189" t="s">
        <v>147</v>
      </c>
      <c r="L344" s="60"/>
      <c r="M344" s="194" t="s">
        <v>22</v>
      </c>
      <c r="N344" s="195" t="s">
        <v>50</v>
      </c>
      <c r="O344" s="41"/>
      <c r="P344" s="196">
        <f>O344*H344</f>
        <v>0</v>
      </c>
      <c r="Q344" s="196">
        <v>1.223E-2</v>
      </c>
      <c r="R344" s="196">
        <f>Q344*H344</f>
        <v>0.61149999999999993</v>
      </c>
      <c r="S344" s="196">
        <v>0</v>
      </c>
      <c r="T344" s="197">
        <f>S344*H344</f>
        <v>0</v>
      </c>
      <c r="AR344" s="23" t="s">
        <v>229</v>
      </c>
      <c r="AT344" s="23" t="s">
        <v>143</v>
      </c>
      <c r="AU344" s="23" t="s">
        <v>89</v>
      </c>
      <c r="AY344" s="23" t="s">
        <v>140</v>
      </c>
      <c r="BE344" s="198">
        <f>IF(N344="základní",J344,0)</f>
        <v>0</v>
      </c>
      <c r="BF344" s="198">
        <f>IF(N344="snížená",J344,0)</f>
        <v>0</v>
      </c>
      <c r="BG344" s="198">
        <f>IF(N344="zákl. přenesená",J344,0)</f>
        <v>0</v>
      </c>
      <c r="BH344" s="198">
        <f>IF(N344="sníž. přenesená",J344,0)</f>
        <v>0</v>
      </c>
      <c r="BI344" s="198">
        <f>IF(N344="nulová",J344,0)</f>
        <v>0</v>
      </c>
      <c r="BJ344" s="23" t="s">
        <v>89</v>
      </c>
      <c r="BK344" s="198">
        <f>ROUND(I344*H344,2)</f>
        <v>0</v>
      </c>
      <c r="BL344" s="23" t="s">
        <v>229</v>
      </c>
      <c r="BM344" s="23" t="s">
        <v>701</v>
      </c>
    </row>
    <row r="345" spans="2:65" s="13" customFormat="1">
      <c r="B345" s="239"/>
      <c r="C345" s="240"/>
      <c r="D345" s="202" t="s">
        <v>161</v>
      </c>
      <c r="E345" s="241" t="s">
        <v>22</v>
      </c>
      <c r="F345" s="242" t="s">
        <v>702</v>
      </c>
      <c r="G345" s="240"/>
      <c r="H345" s="243" t="s">
        <v>22</v>
      </c>
      <c r="I345" s="244"/>
      <c r="J345" s="240"/>
      <c r="K345" s="240"/>
      <c r="L345" s="245"/>
      <c r="M345" s="246"/>
      <c r="N345" s="247"/>
      <c r="O345" s="247"/>
      <c r="P345" s="247"/>
      <c r="Q345" s="247"/>
      <c r="R345" s="247"/>
      <c r="S345" s="247"/>
      <c r="T345" s="248"/>
      <c r="AT345" s="249" t="s">
        <v>161</v>
      </c>
      <c r="AU345" s="249" t="s">
        <v>89</v>
      </c>
      <c r="AV345" s="13" t="s">
        <v>24</v>
      </c>
      <c r="AW345" s="13" t="s">
        <v>42</v>
      </c>
      <c r="AX345" s="13" t="s">
        <v>78</v>
      </c>
      <c r="AY345" s="249" t="s">
        <v>140</v>
      </c>
    </row>
    <row r="346" spans="2:65" s="11" customFormat="1">
      <c r="B346" s="204"/>
      <c r="C346" s="205"/>
      <c r="D346" s="199" t="s">
        <v>161</v>
      </c>
      <c r="E346" s="206" t="s">
        <v>22</v>
      </c>
      <c r="F346" s="207" t="s">
        <v>703</v>
      </c>
      <c r="G346" s="205"/>
      <c r="H346" s="208">
        <v>50</v>
      </c>
      <c r="I346" s="209"/>
      <c r="J346" s="205"/>
      <c r="K346" s="205"/>
      <c r="L346" s="210"/>
      <c r="M346" s="211"/>
      <c r="N346" s="212"/>
      <c r="O346" s="212"/>
      <c r="P346" s="212"/>
      <c r="Q346" s="212"/>
      <c r="R346" s="212"/>
      <c r="S346" s="212"/>
      <c r="T346" s="213"/>
      <c r="AT346" s="214" t="s">
        <v>161</v>
      </c>
      <c r="AU346" s="214" t="s">
        <v>89</v>
      </c>
      <c r="AV346" s="11" t="s">
        <v>89</v>
      </c>
      <c r="AW346" s="11" t="s">
        <v>42</v>
      </c>
      <c r="AX346" s="11" t="s">
        <v>24</v>
      </c>
      <c r="AY346" s="214" t="s">
        <v>140</v>
      </c>
    </row>
    <row r="347" spans="2:65" s="1" customFormat="1" ht="44.25" customHeight="1">
      <c r="B347" s="40"/>
      <c r="C347" s="187" t="s">
        <v>704</v>
      </c>
      <c r="D347" s="187" t="s">
        <v>143</v>
      </c>
      <c r="E347" s="188" t="s">
        <v>705</v>
      </c>
      <c r="F347" s="189" t="s">
        <v>706</v>
      </c>
      <c r="G347" s="190" t="s">
        <v>158</v>
      </c>
      <c r="H347" s="191">
        <v>146.16</v>
      </c>
      <c r="I347" s="192"/>
      <c r="J347" s="193">
        <f>ROUND(I347*H347,2)</f>
        <v>0</v>
      </c>
      <c r="K347" s="189" t="s">
        <v>147</v>
      </c>
      <c r="L347" s="60"/>
      <c r="M347" s="194" t="s">
        <v>22</v>
      </c>
      <c r="N347" s="195" t="s">
        <v>50</v>
      </c>
      <c r="O347" s="41"/>
      <c r="P347" s="196">
        <f>O347*H347</f>
        <v>0</v>
      </c>
      <c r="Q347" s="196">
        <v>1.379E-2</v>
      </c>
      <c r="R347" s="196">
        <f>Q347*H347</f>
        <v>2.0155463999999998</v>
      </c>
      <c r="S347" s="196">
        <v>0</v>
      </c>
      <c r="T347" s="197">
        <f>S347*H347</f>
        <v>0</v>
      </c>
      <c r="AR347" s="23" t="s">
        <v>229</v>
      </c>
      <c r="AT347" s="23" t="s">
        <v>143</v>
      </c>
      <c r="AU347" s="23" t="s">
        <v>89</v>
      </c>
      <c r="AY347" s="23" t="s">
        <v>140</v>
      </c>
      <c r="BE347" s="198">
        <f>IF(N347="základní",J347,0)</f>
        <v>0</v>
      </c>
      <c r="BF347" s="198">
        <f>IF(N347="snížená",J347,0)</f>
        <v>0</v>
      </c>
      <c r="BG347" s="198">
        <f>IF(N347="zákl. přenesená",J347,0)</f>
        <v>0</v>
      </c>
      <c r="BH347" s="198">
        <f>IF(N347="sníž. přenesená",J347,0)</f>
        <v>0</v>
      </c>
      <c r="BI347" s="198">
        <f>IF(N347="nulová",J347,0)</f>
        <v>0</v>
      </c>
      <c r="BJ347" s="23" t="s">
        <v>89</v>
      </c>
      <c r="BK347" s="198">
        <f>ROUND(I347*H347,2)</f>
        <v>0</v>
      </c>
      <c r="BL347" s="23" t="s">
        <v>229</v>
      </c>
      <c r="BM347" s="23" t="s">
        <v>707</v>
      </c>
    </row>
    <row r="348" spans="2:65" s="1" customFormat="1" ht="135">
      <c r="B348" s="40"/>
      <c r="C348" s="62"/>
      <c r="D348" s="202" t="s">
        <v>150</v>
      </c>
      <c r="E348" s="62"/>
      <c r="F348" s="203" t="s">
        <v>708</v>
      </c>
      <c r="G348" s="62"/>
      <c r="H348" s="62"/>
      <c r="I348" s="157"/>
      <c r="J348" s="62"/>
      <c r="K348" s="62"/>
      <c r="L348" s="60"/>
      <c r="M348" s="201"/>
      <c r="N348" s="41"/>
      <c r="O348" s="41"/>
      <c r="P348" s="41"/>
      <c r="Q348" s="41"/>
      <c r="R348" s="41"/>
      <c r="S348" s="41"/>
      <c r="T348" s="77"/>
      <c r="AT348" s="23" t="s">
        <v>150</v>
      </c>
      <c r="AU348" s="23" t="s">
        <v>89</v>
      </c>
    </row>
    <row r="349" spans="2:65" s="11" customFormat="1">
      <c r="B349" s="204"/>
      <c r="C349" s="205"/>
      <c r="D349" s="199" t="s">
        <v>161</v>
      </c>
      <c r="E349" s="206" t="s">
        <v>22</v>
      </c>
      <c r="F349" s="207" t="s">
        <v>709</v>
      </c>
      <c r="G349" s="205"/>
      <c r="H349" s="208">
        <v>146.16</v>
      </c>
      <c r="I349" s="209"/>
      <c r="J349" s="205"/>
      <c r="K349" s="205"/>
      <c r="L349" s="210"/>
      <c r="M349" s="211"/>
      <c r="N349" s="212"/>
      <c r="O349" s="212"/>
      <c r="P349" s="212"/>
      <c r="Q349" s="212"/>
      <c r="R349" s="212"/>
      <c r="S349" s="212"/>
      <c r="T349" s="213"/>
      <c r="AT349" s="214" t="s">
        <v>161</v>
      </c>
      <c r="AU349" s="214" t="s">
        <v>89</v>
      </c>
      <c r="AV349" s="11" t="s">
        <v>89</v>
      </c>
      <c r="AW349" s="11" t="s">
        <v>42</v>
      </c>
      <c r="AX349" s="11" t="s">
        <v>24</v>
      </c>
      <c r="AY349" s="214" t="s">
        <v>140</v>
      </c>
    </row>
    <row r="350" spans="2:65" s="1" customFormat="1" ht="31.5" customHeight="1">
      <c r="B350" s="40"/>
      <c r="C350" s="187" t="s">
        <v>710</v>
      </c>
      <c r="D350" s="187" t="s">
        <v>143</v>
      </c>
      <c r="E350" s="188" t="s">
        <v>711</v>
      </c>
      <c r="F350" s="189" t="s">
        <v>712</v>
      </c>
      <c r="G350" s="190" t="s">
        <v>175</v>
      </c>
      <c r="H350" s="191">
        <v>240</v>
      </c>
      <c r="I350" s="192"/>
      <c r="J350" s="193">
        <f>ROUND(I350*H350,2)</f>
        <v>0</v>
      </c>
      <c r="K350" s="189" t="s">
        <v>147</v>
      </c>
      <c r="L350" s="60"/>
      <c r="M350" s="194" t="s">
        <v>22</v>
      </c>
      <c r="N350" s="195" t="s">
        <v>50</v>
      </c>
      <c r="O350" s="41"/>
      <c r="P350" s="196">
        <f>O350*H350</f>
        <v>0</v>
      </c>
      <c r="Q350" s="196">
        <v>2.5999999999999998E-4</v>
      </c>
      <c r="R350" s="196">
        <f>Q350*H350</f>
        <v>6.2399999999999997E-2</v>
      </c>
      <c r="S350" s="196">
        <v>0</v>
      </c>
      <c r="T350" s="197">
        <f>S350*H350</f>
        <v>0</v>
      </c>
      <c r="AR350" s="23" t="s">
        <v>229</v>
      </c>
      <c r="AT350" s="23" t="s">
        <v>143</v>
      </c>
      <c r="AU350" s="23" t="s">
        <v>89</v>
      </c>
      <c r="AY350" s="23" t="s">
        <v>140</v>
      </c>
      <c r="BE350" s="198">
        <f>IF(N350="základní",J350,0)</f>
        <v>0</v>
      </c>
      <c r="BF350" s="198">
        <f>IF(N350="snížená",J350,0)</f>
        <v>0</v>
      </c>
      <c r="BG350" s="198">
        <f>IF(N350="zákl. přenesená",J350,0)</f>
        <v>0</v>
      </c>
      <c r="BH350" s="198">
        <f>IF(N350="sníž. přenesená",J350,0)</f>
        <v>0</v>
      </c>
      <c r="BI350" s="198">
        <f>IF(N350="nulová",J350,0)</f>
        <v>0</v>
      </c>
      <c r="BJ350" s="23" t="s">
        <v>89</v>
      </c>
      <c r="BK350" s="198">
        <f>ROUND(I350*H350,2)</f>
        <v>0</v>
      </c>
      <c r="BL350" s="23" t="s">
        <v>229</v>
      </c>
      <c r="BM350" s="23" t="s">
        <v>713</v>
      </c>
    </row>
    <row r="351" spans="2:65" s="1" customFormat="1" ht="135">
      <c r="B351" s="40"/>
      <c r="C351" s="62"/>
      <c r="D351" s="202" t="s">
        <v>150</v>
      </c>
      <c r="E351" s="62"/>
      <c r="F351" s="203" t="s">
        <v>708</v>
      </c>
      <c r="G351" s="62"/>
      <c r="H351" s="62"/>
      <c r="I351" s="157"/>
      <c r="J351" s="62"/>
      <c r="K351" s="62"/>
      <c r="L351" s="60"/>
      <c r="M351" s="201"/>
      <c r="N351" s="41"/>
      <c r="O351" s="41"/>
      <c r="P351" s="41"/>
      <c r="Q351" s="41"/>
      <c r="R351" s="41"/>
      <c r="S351" s="41"/>
      <c r="T351" s="77"/>
      <c r="AT351" s="23" t="s">
        <v>150</v>
      </c>
      <c r="AU351" s="23" t="s">
        <v>89</v>
      </c>
    </row>
    <row r="352" spans="2:65" s="11" customFormat="1">
      <c r="B352" s="204"/>
      <c r="C352" s="205"/>
      <c r="D352" s="199" t="s">
        <v>161</v>
      </c>
      <c r="E352" s="206" t="s">
        <v>22</v>
      </c>
      <c r="F352" s="207" t="s">
        <v>714</v>
      </c>
      <c r="G352" s="205"/>
      <c r="H352" s="208">
        <v>240</v>
      </c>
      <c r="I352" s="209"/>
      <c r="J352" s="205"/>
      <c r="K352" s="205"/>
      <c r="L352" s="210"/>
      <c r="M352" s="211"/>
      <c r="N352" s="212"/>
      <c r="O352" s="212"/>
      <c r="P352" s="212"/>
      <c r="Q352" s="212"/>
      <c r="R352" s="212"/>
      <c r="S352" s="212"/>
      <c r="T352" s="213"/>
      <c r="AT352" s="214" t="s">
        <v>161</v>
      </c>
      <c r="AU352" s="214" t="s">
        <v>89</v>
      </c>
      <c r="AV352" s="11" t="s">
        <v>89</v>
      </c>
      <c r="AW352" s="11" t="s">
        <v>42</v>
      </c>
      <c r="AX352" s="11" t="s">
        <v>24</v>
      </c>
      <c r="AY352" s="214" t="s">
        <v>140</v>
      </c>
    </row>
    <row r="353" spans="2:65" s="1" customFormat="1" ht="31.5" customHeight="1">
      <c r="B353" s="40"/>
      <c r="C353" s="187" t="s">
        <v>715</v>
      </c>
      <c r="D353" s="187" t="s">
        <v>143</v>
      </c>
      <c r="E353" s="188" t="s">
        <v>716</v>
      </c>
      <c r="F353" s="189" t="s">
        <v>717</v>
      </c>
      <c r="G353" s="190" t="s">
        <v>158</v>
      </c>
      <c r="H353" s="191">
        <v>73.08</v>
      </c>
      <c r="I353" s="192"/>
      <c r="J353" s="193">
        <f>ROUND(I353*H353,2)</f>
        <v>0</v>
      </c>
      <c r="K353" s="189" t="s">
        <v>147</v>
      </c>
      <c r="L353" s="60"/>
      <c r="M353" s="194" t="s">
        <v>22</v>
      </c>
      <c r="N353" s="195" t="s">
        <v>50</v>
      </c>
      <c r="O353" s="41"/>
      <c r="P353" s="196">
        <f>O353*H353</f>
        <v>0</v>
      </c>
      <c r="Q353" s="196">
        <v>1E-4</v>
      </c>
      <c r="R353" s="196">
        <f>Q353*H353</f>
        <v>7.3080000000000003E-3</v>
      </c>
      <c r="S353" s="196">
        <v>0</v>
      </c>
      <c r="T353" s="197">
        <f>S353*H353</f>
        <v>0</v>
      </c>
      <c r="AR353" s="23" t="s">
        <v>229</v>
      </c>
      <c r="AT353" s="23" t="s">
        <v>143</v>
      </c>
      <c r="AU353" s="23" t="s">
        <v>89</v>
      </c>
      <c r="AY353" s="23" t="s">
        <v>140</v>
      </c>
      <c r="BE353" s="198">
        <f>IF(N353="základní",J353,0)</f>
        <v>0</v>
      </c>
      <c r="BF353" s="198">
        <f>IF(N353="snížená",J353,0)</f>
        <v>0</v>
      </c>
      <c r="BG353" s="198">
        <f>IF(N353="zákl. přenesená",J353,0)</f>
        <v>0</v>
      </c>
      <c r="BH353" s="198">
        <f>IF(N353="sníž. přenesená",J353,0)</f>
        <v>0</v>
      </c>
      <c r="BI353" s="198">
        <f>IF(N353="nulová",J353,0)</f>
        <v>0</v>
      </c>
      <c r="BJ353" s="23" t="s">
        <v>89</v>
      </c>
      <c r="BK353" s="198">
        <f>ROUND(I353*H353,2)</f>
        <v>0</v>
      </c>
      <c r="BL353" s="23" t="s">
        <v>229</v>
      </c>
      <c r="BM353" s="23" t="s">
        <v>718</v>
      </c>
    </row>
    <row r="354" spans="2:65" s="1" customFormat="1" ht="135">
      <c r="B354" s="40"/>
      <c r="C354" s="62"/>
      <c r="D354" s="202" t="s">
        <v>150</v>
      </c>
      <c r="E354" s="62"/>
      <c r="F354" s="203" t="s">
        <v>708</v>
      </c>
      <c r="G354" s="62"/>
      <c r="H354" s="62"/>
      <c r="I354" s="157"/>
      <c r="J354" s="62"/>
      <c r="K354" s="62"/>
      <c r="L354" s="60"/>
      <c r="M354" s="201"/>
      <c r="N354" s="41"/>
      <c r="O354" s="41"/>
      <c r="P354" s="41"/>
      <c r="Q354" s="41"/>
      <c r="R354" s="41"/>
      <c r="S354" s="41"/>
      <c r="T354" s="77"/>
      <c r="AT354" s="23" t="s">
        <v>150</v>
      </c>
      <c r="AU354" s="23" t="s">
        <v>89</v>
      </c>
    </row>
    <row r="355" spans="2:65" s="11" customFormat="1">
      <c r="B355" s="204"/>
      <c r="C355" s="205"/>
      <c r="D355" s="199" t="s">
        <v>161</v>
      </c>
      <c r="E355" s="206" t="s">
        <v>22</v>
      </c>
      <c r="F355" s="207" t="s">
        <v>719</v>
      </c>
      <c r="G355" s="205"/>
      <c r="H355" s="208">
        <v>73.08</v>
      </c>
      <c r="I355" s="209"/>
      <c r="J355" s="205"/>
      <c r="K355" s="205"/>
      <c r="L355" s="210"/>
      <c r="M355" s="211"/>
      <c r="N355" s="212"/>
      <c r="O355" s="212"/>
      <c r="P355" s="212"/>
      <c r="Q355" s="212"/>
      <c r="R355" s="212"/>
      <c r="S355" s="212"/>
      <c r="T355" s="213"/>
      <c r="AT355" s="214" t="s">
        <v>161</v>
      </c>
      <c r="AU355" s="214" t="s">
        <v>89</v>
      </c>
      <c r="AV355" s="11" t="s">
        <v>89</v>
      </c>
      <c r="AW355" s="11" t="s">
        <v>42</v>
      </c>
      <c r="AX355" s="11" t="s">
        <v>24</v>
      </c>
      <c r="AY355" s="214" t="s">
        <v>140</v>
      </c>
    </row>
    <row r="356" spans="2:65" s="1" customFormat="1" ht="31.5" customHeight="1">
      <c r="B356" s="40"/>
      <c r="C356" s="187" t="s">
        <v>720</v>
      </c>
      <c r="D356" s="187" t="s">
        <v>143</v>
      </c>
      <c r="E356" s="188" t="s">
        <v>721</v>
      </c>
      <c r="F356" s="189" t="s">
        <v>722</v>
      </c>
      <c r="G356" s="190" t="s">
        <v>158</v>
      </c>
      <c r="H356" s="191">
        <v>146.16</v>
      </c>
      <c r="I356" s="192"/>
      <c r="J356" s="193">
        <f>ROUND(I356*H356,2)</f>
        <v>0</v>
      </c>
      <c r="K356" s="189" t="s">
        <v>147</v>
      </c>
      <c r="L356" s="60"/>
      <c r="M356" s="194" t="s">
        <v>22</v>
      </c>
      <c r="N356" s="195" t="s">
        <v>50</v>
      </c>
      <c r="O356" s="41"/>
      <c r="P356" s="196">
        <f>O356*H356</f>
        <v>0</v>
      </c>
      <c r="Q356" s="196">
        <v>0</v>
      </c>
      <c r="R356" s="196">
        <f>Q356*H356</f>
        <v>0</v>
      </c>
      <c r="S356" s="196">
        <v>0</v>
      </c>
      <c r="T356" s="197">
        <f>S356*H356</f>
        <v>0</v>
      </c>
      <c r="AR356" s="23" t="s">
        <v>229</v>
      </c>
      <c r="AT356" s="23" t="s">
        <v>143</v>
      </c>
      <c r="AU356" s="23" t="s">
        <v>89</v>
      </c>
      <c r="AY356" s="23" t="s">
        <v>140</v>
      </c>
      <c r="BE356" s="198">
        <f>IF(N356="základní",J356,0)</f>
        <v>0</v>
      </c>
      <c r="BF356" s="198">
        <f>IF(N356="snížená",J356,0)</f>
        <v>0</v>
      </c>
      <c r="BG356" s="198">
        <f>IF(N356="zákl. přenesená",J356,0)</f>
        <v>0</v>
      </c>
      <c r="BH356" s="198">
        <f>IF(N356="sníž. přenesená",J356,0)</f>
        <v>0</v>
      </c>
      <c r="BI356" s="198">
        <f>IF(N356="nulová",J356,0)</f>
        <v>0</v>
      </c>
      <c r="BJ356" s="23" t="s">
        <v>89</v>
      </c>
      <c r="BK356" s="198">
        <f>ROUND(I356*H356,2)</f>
        <v>0</v>
      </c>
      <c r="BL356" s="23" t="s">
        <v>229</v>
      </c>
      <c r="BM356" s="23" t="s">
        <v>723</v>
      </c>
    </row>
    <row r="357" spans="2:65" s="1" customFormat="1" ht="135">
      <c r="B357" s="40"/>
      <c r="C357" s="62"/>
      <c r="D357" s="202" t="s">
        <v>150</v>
      </c>
      <c r="E357" s="62"/>
      <c r="F357" s="203" t="s">
        <v>708</v>
      </c>
      <c r="G357" s="62"/>
      <c r="H357" s="62"/>
      <c r="I357" s="157"/>
      <c r="J357" s="62"/>
      <c r="K357" s="62"/>
      <c r="L357" s="60"/>
      <c r="M357" s="201"/>
      <c r="N357" s="41"/>
      <c r="O357" s="41"/>
      <c r="P357" s="41"/>
      <c r="Q357" s="41"/>
      <c r="R357" s="41"/>
      <c r="S357" s="41"/>
      <c r="T357" s="77"/>
      <c r="AT357" s="23" t="s">
        <v>150</v>
      </c>
      <c r="AU357" s="23" t="s">
        <v>89</v>
      </c>
    </row>
    <row r="358" spans="2:65" s="11" customFormat="1">
      <c r="B358" s="204"/>
      <c r="C358" s="205"/>
      <c r="D358" s="199" t="s">
        <v>161</v>
      </c>
      <c r="E358" s="206" t="s">
        <v>22</v>
      </c>
      <c r="F358" s="207" t="s">
        <v>327</v>
      </c>
      <c r="G358" s="205"/>
      <c r="H358" s="208">
        <v>146.16</v>
      </c>
      <c r="I358" s="209"/>
      <c r="J358" s="205"/>
      <c r="K358" s="205"/>
      <c r="L358" s="210"/>
      <c r="M358" s="211"/>
      <c r="N358" s="212"/>
      <c r="O358" s="212"/>
      <c r="P358" s="212"/>
      <c r="Q358" s="212"/>
      <c r="R358" s="212"/>
      <c r="S358" s="212"/>
      <c r="T358" s="213"/>
      <c r="AT358" s="214" t="s">
        <v>161</v>
      </c>
      <c r="AU358" s="214" t="s">
        <v>89</v>
      </c>
      <c r="AV358" s="11" t="s">
        <v>89</v>
      </c>
      <c r="AW358" s="11" t="s">
        <v>42</v>
      </c>
      <c r="AX358" s="11" t="s">
        <v>24</v>
      </c>
      <c r="AY358" s="214" t="s">
        <v>140</v>
      </c>
    </row>
    <row r="359" spans="2:65" s="1" customFormat="1" ht="31.5" customHeight="1">
      <c r="B359" s="40"/>
      <c r="C359" s="229" t="s">
        <v>724</v>
      </c>
      <c r="D359" s="229" t="s">
        <v>230</v>
      </c>
      <c r="E359" s="230" t="s">
        <v>725</v>
      </c>
      <c r="F359" s="231" t="s">
        <v>726</v>
      </c>
      <c r="G359" s="232" t="s">
        <v>158</v>
      </c>
      <c r="H359" s="233">
        <v>160.77600000000001</v>
      </c>
      <c r="I359" s="234"/>
      <c r="J359" s="235">
        <f>ROUND(I359*H359,2)</f>
        <v>0</v>
      </c>
      <c r="K359" s="231" t="s">
        <v>147</v>
      </c>
      <c r="L359" s="236"/>
      <c r="M359" s="237" t="s">
        <v>22</v>
      </c>
      <c r="N359" s="238" t="s">
        <v>50</v>
      </c>
      <c r="O359" s="41"/>
      <c r="P359" s="196">
        <f>O359*H359</f>
        <v>0</v>
      </c>
      <c r="Q359" s="196">
        <v>1.1E-4</v>
      </c>
      <c r="R359" s="196">
        <f>Q359*H359</f>
        <v>1.7685360000000001E-2</v>
      </c>
      <c r="S359" s="196">
        <v>0</v>
      </c>
      <c r="T359" s="197">
        <f>S359*H359</f>
        <v>0</v>
      </c>
      <c r="AR359" s="23" t="s">
        <v>323</v>
      </c>
      <c r="AT359" s="23" t="s">
        <v>230</v>
      </c>
      <c r="AU359" s="23" t="s">
        <v>89</v>
      </c>
      <c r="AY359" s="23" t="s">
        <v>140</v>
      </c>
      <c r="BE359" s="198">
        <f>IF(N359="základní",J359,0)</f>
        <v>0</v>
      </c>
      <c r="BF359" s="198">
        <f>IF(N359="snížená",J359,0)</f>
        <v>0</v>
      </c>
      <c r="BG359" s="198">
        <f>IF(N359="zákl. přenesená",J359,0)</f>
        <v>0</v>
      </c>
      <c r="BH359" s="198">
        <f>IF(N359="sníž. přenesená",J359,0)</f>
        <v>0</v>
      </c>
      <c r="BI359" s="198">
        <f>IF(N359="nulová",J359,0)</f>
        <v>0</v>
      </c>
      <c r="BJ359" s="23" t="s">
        <v>89</v>
      </c>
      <c r="BK359" s="198">
        <f>ROUND(I359*H359,2)</f>
        <v>0</v>
      </c>
      <c r="BL359" s="23" t="s">
        <v>229</v>
      </c>
      <c r="BM359" s="23" t="s">
        <v>727</v>
      </c>
    </row>
    <row r="360" spans="2:65" s="11" customFormat="1">
      <c r="B360" s="204"/>
      <c r="C360" s="205"/>
      <c r="D360" s="199" t="s">
        <v>161</v>
      </c>
      <c r="E360" s="205"/>
      <c r="F360" s="207" t="s">
        <v>363</v>
      </c>
      <c r="G360" s="205"/>
      <c r="H360" s="208">
        <v>160.77600000000001</v>
      </c>
      <c r="I360" s="209"/>
      <c r="J360" s="205"/>
      <c r="K360" s="205"/>
      <c r="L360" s="210"/>
      <c r="M360" s="211"/>
      <c r="N360" s="212"/>
      <c r="O360" s="212"/>
      <c r="P360" s="212"/>
      <c r="Q360" s="212"/>
      <c r="R360" s="212"/>
      <c r="S360" s="212"/>
      <c r="T360" s="213"/>
      <c r="AT360" s="214" t="s">
        <v>161</v>
      </c>
      <c r="AU360" s="214" t="s">
        <v>89</v>
      </c>
      <c r="AV360" s="11" t="s">
        <v>89</v>
      </c>
      <c r="AW360" s="11" t="s">
        <v>6</v>
      </c>
      <c r="AX360" s="11" t="s">
        <v>24</v>
      </c>
      <c r="AY360" s="214" t="s">
        <v>140</v>
      </c>
    </row>
    <row r="361" spans="2:65" s="1" customFormat="1" ht="31.5" customHeight="1">
      <c r="B361" s="40"/>
      <c r="C361" s="187" t="s">
        <v>728</v>
      </c>
      <c r="D361" s="187" t="s">
        <v>143</v>
      </c>
      <c r="E361" s="188" t="s">
        <v>729</v>
      </c>
      <c r="F361" s="189" t="s">
        <v>730</v>
      </c>
      <c r="G361" s="190" t="s">
        <v>158</v>
      </c>
      <c r="H361" s="191">
        <v>146.16</v>
      </c>
      <c r="I361" s="192"/>
      <c r="J361" s="193">
        <f>ROUND(I361*H361,2)</f>
        <v>0</v>
      </c>
      <c r="K361" s="189" t="s">
        <v>147</v>
      </c>
      <c r="L361" s="60"/>
      <c r="M361" s="194" t="s">
        <v>22</v>
      </c>
      <c r="N361" s="195" t="s">
        <v>50</v>
      </c>
      <c r="O361" s="41"/>
      <c r="P361" s="196">
        <f>O361*H361</f>
        <v>0</v>
      </c>
      <c r="Q361" s="196">
        <v>0</v>
      </c>
      <c r="R361" s="196">
        <f>Q361*H361</f>
        <v>0</v>
      </c>
      <c r="S361" s="196">
        <v>0</v>
      </c>
      <c r="T361" s="197">
        <f>S361*H361</f>
        <v>0</v>
      </c>
      <c r="AR361" s="23" t="s">
        <v>229</v>
      </c>
      <c r="AT361" s="23" t="s">
        <v>143</v>
      </c>
      <c r="AU361" s="23" t="s">
        <v>89</v>
      </c>
      <c r="AY361" s="23" t="s">
        <v>140</v>
      </c>
      <c r="BE361" s="198">
        <f>IF(N361="základní",J361,0)</f>
        <v>0</v>
      </c>
      <c r="BF361" s="198">
        <f>IF(N361="snížená",J361,0)</f>
        <v>0</v>
      </c>
      <c r="BG361" s="198">
        <f>IF(N361="zákl. přenesená",J361,0)</f>
        <v>0</v>
      </c>
      <c r="BH361" s="198">
        <f>IF(N361="sníž. přenesená",J361,0)</f>
        <v>0</v>
      </c>
      <c r="BI361" s="198">
        <f>IF(N361="nulová",J361,0)</f>
        <v>0</v>
      </c>
      <c r="BJ361" s="23" t="s">
        <v>89</v>
      </c>
      <c r="BK361" s="198">
        <f>ROUND(I361*H361,2)</f>
        <v>0</v>
      </c>
      <c r="BL361" s="23" t="s">
        <v>229</v>
      </c>
      <c r="BM361" s="23" t="s">
        <v>731</v>
      </c>
    </row>
    <row r="362" spans="2:65" s="1" customFormat="1" ht="135">
      <c r="B362" s="40"/>
      <c r="C362" s="62"/>
      <c r="D362" s="202" t="s">
        <v>150</v>
      </c>
      <c r="E362" s="62"/>
      <c r="F362" s="203" t="s">
        <v>708</v>
      </c>
      <c r="G362" s="62"/>
      <c r="H362" s="62"/>
      <c r="I362" s="157"/>
      <c r="J362" s="62"/>
      <c r="K362" s="62"/>
      <c r="L362" s="60"/>
      <c r="M362" s="201"/>
      <c r="N362" s="41"/>
      <c r="O362" s="41"/>
      <c r="P362" s="41"/>
      <c r="Q362" s="41"/>
      <c r="R362" s="41"/>
      <c r="S362" s="41"/>
      <c r="T362" s="77"/>
      <c r="AT362" s="23" t="s">
        <v>150</v>
      </c>
      <c r="AU362" s="23" t="s">
        <v>89</v>
      </c>
    </row>
    <row r="363" spans="2:65" s="11" customFormat="1">
      <c r="B363" s="204"/>
      <c r="C363" s="205"/>
      <c r="D363" s="199" t="s">
        <v>161</v>
      </c>
      <c r="E363" s="206" t="s">
        <v>22</v>
      </c>
      <c r="F363" s="207" t="s">
        <v>327</v>
      </c>
      <c r="G363" s="205"/>
      <c r="H363" s="208">
        <v>146.16</v>
      </c>
      <c r="I363" s="209"/>
      <c r="J363" s="205"/>
      <c r="K363" s="205"/>
      <c r="L363" s="210"/>
      <c r="M363" s="211"/>
      <c r="N363" s="212"/>
      <c r="O363" s="212"/>
      <c r="P363" s="212"/>
      <c r="Q363" s="212"/>
      <c r="R363" s="212"/>
      <c r="S363" s="212"/>
      <c r="T363" s="213"/>
      <c r="AT363" s="214" t="s">
        <v>161</v>
      </c>
      <c r="AU363" s="214" t="s">
        <v>89</v>
      </c>
      <c r="AV363" s="11" t="s">
        <v>89</v>
      </c>
      <c r="AW363" s="11" t="s">
        <v>42</v>
      </c>
      <c r="AX363" s="11" t="s">
        <v>24</v>
      </c>
      <c r="AY363" s="214" t="s">
        <v>140</v>
      </c>
    </row>
    <row r="364" spans="2:65" s="1" customFormat="1" ht="69.75" customHeight="1">
      <c r="B364" s="40"/>
      <c r="C364" s="229" t="s">
        <v>732</v>
      </c>
      <c r="D364" s="229" t="s">
        <v>230</v>
      </c>
      <c r="E364" s="230" t="s">
        <v>733</v>
      </c>
      <c r="F364" s="231" t="s">
        <v>734</v>
      </c>
      <c r="G364" s="232" t="s">
        <v>158</v>
      </c>
      <c r="H364" s="233">
        <v>149.083</v>
      </c>
      <c r="I364" s="234"/>
      <c r="J364" s="235">
        <f>ROUND(I364*H364,2)</f>
        <v>0</v>
      </c>
      <c r="K364" s="231" t="s">
        <v>147</v>
      </c>
      <c r="L364" s="236"/>
      <c r="M364" s="237" t="s">
        <v>22</v>
      </c>
      <c r="N364" s="238" t="s">
        <v>50</v>
      </c>
      <c r="O364" s="41"/>
      <c r="P364" s="196">
        <f>O364*H364</f>
        <v>0</v>
      </c>
      <c r="Q364" s="196">
        <v>1.4E-3</v>
      </c>
      <c r="R364" s="196">
        <f>Q364*H364</f>
        <v>0.20871619999999999</v>
      </c>
      <c r="S364" s="196">
        <v>0</v>
      </c>
      <c r="T364" s="197">
        <f>S364*H364</f>
        <v>0</v>
      </c>
      <c r="AR364" s="23" t="s">
        <v>323</v>
      </c>
      <c r="AT364" s="23" t="s">
        <v>230</v>
      </c>
      <c r="AU364" s="23" t="s">
        <v>89</v>
      </c>
      <c r="AY364" s="23" t="s">
        <v>140</v>
      </c>
      <c r="BE364" s="198">
        <f>IF(N364="základní",J364,0)</f>
        <v>0</v>
      </c>
      <c r="BF364" s="198">
        <f>IF(N364="snížená",J364,0)</f>
        <v>0</v>
      </c>
      <c r="BG364" s="198">
        <f>IF(N364="zákl. přenesená",J364,0)</f>
        <v>0</v>
      </c>
      <c r="BH364" s="198">
        <f>IF(N364="sníž. přenesená",J364,0)</f>
        <v>0</v>
      </c>
      <c r="BI364" s="198">
        <f>IF(N364="nulová",J364,0)</f>
        <v>0</v>
      </c>
      <c r="BJ364" s="23" t="s">
        <v>89</v>
      </c>
      <c r="BK364" s="198">
        <f>ROUND(I364*H364,2)</f>
        <v>0</v>
      </c>
      <c r="BL364" s="23" t="s">
        <v>229</v>
      </c>
      <c r="BM364" s="23" t="s">
        <v>735</v>
      </c>
    </row>
    <row r="365" spans="2:65" s="11" customFormat="1">
      <c r="B365" s="204"/>
      <c r="C365" s="205"/>
      <c r="D365" s="199" t="s">
        <v>161</v>
      </c>
      <c r="E365" s="205"/>
      <c r="F365" s="207" t="s">
        <v>736</v>
      </c>
      <c r="G365" s="205"/>
      <c r="H365" s="208">
        <v>149.083</v>
      </c>
      <c r="I365" s="209"/>
      <c r="J365" s="205"/>
      <c r="K365" s="205"/>
      <c r="L365" s="210"/>
      <c r="M365" s="211"/>
      <c r="N365" s="212"/>
      <c r="O365" s="212"/>
      <c r="P365" s="212"/>
      <c r="Q365" s="212"/>
      <c r="R365" s="212"/>
      <c r="S365" s="212"/>
      <c r="T365" s="213"/>
      <c r="AT365" s="214" t="s">
        <v>161</v>
      </c>
      <c r="AU365" s="214" t="s">
        <v>89</v>
      </c>
      <c r="AV365" s="11" t="s">
        <v>89</v>
      </c>
      <c r="AW365" s="11" t="s">
        <v>6</v>
      </c>
      <c r="AX365" s="11" t="s">
        <v>24</v>
      </c>
      <c r="AY365" s="214" t="s">
        <v>140</v>
      </c>
    </row>
    <row r="366" spans="2:65" s="1" customFormat="1" ht="22.5" customHeight="1">
      <c r="B366" s="40"/>
      <c r="C366" s="187" t="s">
        <v>737</v>
      </c>
      <c r="D366" s="187" t="s">
        <v>143</v>
      </c>
      <c r="E366" s="188" t="s">
        <v>738</v>
      </c>
      <c r="F366" s="189" t="s">
        <v>739</v>
      </c>
      <c r="G366" s="190" t="s">
        <v>158</v>
      </c>
      <c r="H366" s="191">
        <v>50</v>
      </c>
      <c r="I366" s="192"/>
      <c r="J366" s="193">
        <f>ROUND(I366*H366,2)</f>
        <v>0</v>
      </c>
      <c r="K366" s="189" t="s">
        <v>147</v>
      </c>
      <c r="L366" s="60"/>
      <c r="M366" s="194" t="s">
        <v>22</v>
      </c>
      <c r="N366" s="195" t="s">
        <v>50</v>
      </c>
      <c r="O366" s="41"/>
      <c r="P366" s="196">
        <f>O366*H366</f>
        <v>0</v>
      </c>
      <c r="Q366" s="196">
        <v>0</v>
      </c>
      <c r="R366" s="196">
        <f>Q366*H366</f>
        <v>0</v>
      </c>
      <c r="S366" s="196">
        <v>1.065E-2</v>
      </c>
      <c r="T366" s="197">
        <f>S366*H366</f>
        <v>0.53249999999999997</v>
      </c>
      <c r="AR366" s="23" t="s">
        <v>229</v>
      </c>
      <c r="AT366" s="23" t="s">
        <v>143</v>
      </c>
      <c r="AU366" s="23" t="s">
        <v>89</v>
      </c>
      <c r="AY366" s="23" t="s">
        <v>140</v>
      </c>
      <c r="BE366" s="198">
        <f>IF(N366="základní",J366,0)</f>
        <v>0</v>
      </c>
      <c r="BF366" s="198">
        <f>IF(N366="snížená",J366,0)</f>
        <v>0</v>
      </c>
      <c r="BG366" s="198">
        <f>IF(N366="zákl. přenesená",J366,0)</f>
        <v>0</v>
      </c>
      <c r="BH366" s="198">
        <f>IF(N366="sníž. přenesená",J366,0)</f>
        <v>0</v>
      </c>
      <c r="BI366" s="198">
        <f>IF(N366="nulová",J366,0)</f>
        <v>0</v>
      </c>
      <c r="BJ366" s="23" t="s">
        <v>89</v>
      </c>
      <c r="BK366" s="198">
        <f>ROUND(I366*H366,2)</f>
        <v>0</v>
      </c>
      <c r="BL366" s="23" t="s">
        <v>229</v>
      </c>
      <c r="BM366" s="23" t="s">
        <v>740</v>
      </c>
    </row>
    <row r="367" spans="2:65" s="13" customFormat="1">
      <c r="B367" s="239"/>
      <c r="C367" s="240"/>
      <c r="D367" s="202" t="s">
        <v>161</v>
      </c>
      <c r="E367" s="241" t="s">
        <v>22</v>
      </c>
      <c r="F367" s="242" t="s">
        <v>702</v>
      </c>
      <c r="G367" s="240"/>
      <c r="H367" s="243" t="s">
        <v>22</v>
      </c>
      <c r="I367" s="244"/>
      <c r="J367" s="240"/>
      <c r="K367" s="240"/>
      <c r="L367" s="245"/>
      <c r="M367" s="246"/>
      <c r="N367" s="247"/>
      <c r="O367" s="247"/>
      <c r="P367" s="247"/>
      <c r="Q367" s="247"/>
      <c r="R367" s="247"/>
      <c r="S367" s="247"/>
      <c r="T367" s="248"/>
      <c r="AT367" s="249" t="s">
        <v>161</v>
      </c>
      <c r="AU367" s="249" t="s">
        <v>89</v>
      </c>
      <c r="AV367" s="13" t="s">
        <v>24</v>
      </c>
      <c r="AW367" s="13" t="s">
        <v>42</v>
      </c>
      <c r="AX367" s="13" t="s">
        <v>78</v>
      </c>
      <c r="AY367" s="249" t="s">
        <v>140</v>
      </c>
    </row>
    <row r="368" spans="2:65" s="11" customFormat="1">
      <c r="B368" s="204"/>
      <c r="C368" s="205"/>
      <c r="D368" s="199" t="s">
        <v>161</v>
      </c>
      <c r="E368" s="206" t="s">
        <v>22</v>
      </c>
      <c r="F368" s="207" t="s">
        <v>703</v>
      </c>
      <c r="G368" s="205"/>
      <c r="H368" s="208">
        <v>50</v>
      </c>
      <c r="I368" s="209"/>
      <c r="J368" s="205"/>
      <c r="K368" s="205"/>
      <c r="L368" s="210"/>
      <c r="M368" s="211"/>
      <c r="N368" s="212"/>
      <c r="O368" s="212"/>
      <c r="P368" s="212"/>
      <c r="Q368" s="212"/>
      <c r="R368" s="212"/>
      <c r="S368" s="212"/>
      <c r="T368" s="213"/>
      <c r="AT368" s="214" t="s">
        <v>161</v>
      </c>
      <c r="AU368" s="214" t="s">
        <v>89</v>
      </c>
      <c r="AV368" s="11" t="s">
        <v>89</v>
      </c>
      <c r="AW368" s="11" t="s">
        <v>42</v>
      </c>
      <c r="AX368" s="11" t="s">
        <v>24</v>
      </c>
      <c r="AY368" s="214" t="s">
        <v>140</v>
      </c>
    </row>
    <row r="369" spans="2:65" s="1" customFormat="1" ht="31.5" customHeight="1">
      <c r="B369" s="40"/>
      <c r="C369" s="187" t="s">
        <v>741</v>
      </c>
      <c r="D369" s="187" t="s">
        <v>143</v>
      </c>
      <c r="E369" s="188" t="s">
        <v>742</v>
      </c>
      <c r="F369" s="189" t="s">
        <v>743</v>
      </c>
      <c r="G369" s="190" t="s">
        <v>146</v>
      </c>
      <c r="H369" s="191">
        <v>24</v>
      </c>
      <c r="I369" s="192"/>
      <c r="J369" s="193">
        <f>ROUND(I369*H369,2)</f>
        <v>0</v>
      </c>
      <c r="K369" s="189" t="s">
        <v>147</v>
      </c>
      <c r="L369" s="60"/>
      <c r="M369" s="194" t="s">
        <v>22</v>
      </c>
      <c r="N369" s="195" t="s">
        <v>50</v>
      </c>
      <c r="O369" s="41"/>
      <c r="P369" s="196">
        <f>O369*H369</f>
        <v>0</v>
      </c>
      <c r="Q369" s="196">
        <v>3.0000000000000001E-5</v>
      </c>
      <c r="R369" s="196">
        <f>Q369*H369</f>
        <v>7.2000000000000005E-4</v>
      </c>
      <c r="S369" s="196">
        <v>0</v>
      </c>
      <c r="T369" s="197">
        <f>S369*H369</f>
        <v>0</v>
      </c>
      <c r="AR369" s="23" t="s">
        <v>229</v>
      </c>
      <c r="AT369" s="23" t="s">
        <v>143</v>
      </c>
      <c r="AU369" s="23" t="s">
        <v>89</v>
      </c>
      <c r="AY369" s="23" t="s">
        <v>140</v>
      </c>
      <c r="BE369" s="198">
        <f>IF(N369="základní",J369,0)</f>
        <v>0</v>
      </c>
      <c r="BF369" s="198">
        <f>IF(N369="snížená",J369,0)</f>
        <v>0</v>
      </c>
      <c r="BG369" s="198">
        <f>IF(N369="zákl. přenesená",J369,0)</f>
        <v>0</v>
      </c>
      <c r="BH369" s="198">
        <f>IF(N369="sníž. přenesená",J369,0)</f>
        <v>0</v>
      </c>
      <c r="BI369" s="198">
        <f>IF(N369="nulová",J369,0)</f>
        <v>0</v>
      </c>
      <c r="BJ369" s="23" t="s">
        <v>89</v>
      </c>
      <c r="BK369" s="198">
        <f>ROUND(I369*H369,2)</f>
        <v>0</v>
      </c>
      <c r="BL369" s="23" t="s">
        <v>229</v>
      </c>
      <c r="BM369" s="23" t="s">
        <v>744</v>
      </c>
    </row>
    <row r="370" spans="2:65" s="1" customFormat="1" ht="81">
      <c r="B370" s="40"/>
      <c r="C370" s="62"/>
      <c r="D370" s="199" t="s">
        <v>150</v>
      </c>
      <c r="E370" s="62"/>
      <c r="F370" s="200" t="s">
        <v>745</v>
      </c>
      <c r="G370" s="62"/>
      <c r="H370" s="62"/>
      <c r="I370" s="157"/>
      <c r="J370" s="62"/>
      <c r="K370" s="62"/>
      <c r="L370" s="60"/>
      <c r="M370" s="201"/>
      <c r="N370" s="41"/>
      <c r="O370" s="41"/>
      <c r="P370" s="41"/>
      <c r="Q370" s="41"/>
      <c r="R370" s="41"/>
      <c r="S370" s="41"/>
      <c r="T370" s="77"/>
      <c r="AT370" s="23" t="s">
        <v>150</v>
      </c>
      <c r="AU370" s="23" t="s">
        <v>89</v>
      </c>
    </row>
    <row r="371" spans="2:65" s="1" customFormat="1" ht="22.5" customHeight="1">
      <c r="B371" s="40"/>
      <c r="C371" s="229" t="s">
        <v>746</v>
      </c>
      <c r="D371" s="229" t="s">
        <v>230</v>
      </c>
      <c r="E371" s="230" t="s">
        <v>747</v>
      </c>
      <c r="F371" s="231" t="s">
        <v>748</v>
      </c>
      <c r="G371" s="232" t="s">
        <v>146</v>
      </c>
      <c r="H371" s="233">
        <v>24</v>
      </c>
      <c r="I371" s="234"/>
      <c r="J371" s="235">
        <f>ROUND(I371*H371,2)</f>
        <v>0</v>
      </c>
      <c r="K371" s="231" t="s">
        <v>22</v>
      </c>
      <c r="L371" s="236"/>
      <c r="M371" s="237" t="s">
        <v>22</v>
      </c>
      <c r="N371" s="238" t="s">
        <v>50</v>
      </c>
      <c r="O371" s="41"/>
      <c r="P371" s="196">
        <f>O371*H371</f>
        <v>0</v>
      </c>
      <c r="Q371" s="196">
        <v>5.5000000000000003E-4</v>
      </c>
      <c r="R371" s="196">
        <f>Q371*H371</f>
        <v>1.32E-2</v>
      </c>
      <c r="S371" s="196">
        <v>0</v>
      </c>
      <c r="T371" s="197">
        <f>S371*H371</f>
        <v>0</v>
      </c>
      <c r="AR371" s="23" t="s">
        <v>323</v>
      </c>
      <c r="AT371" s="23" t="s">
        <v>230</v>
      </c>
      <c r="AU371" s="23" t="s">
        <v>89</v>
      </c>
      <c r="AY371" s="23" t="s">
        <v>140</v>
      </c>
      <c r="BE371" s="198">
        <f>IF(N371="základní",J371,0)</f>
        <v>0</v>
      </c>
      <c r="BF371" s="198">
        <f>IF(N371="snížená",J371,0)</f>
        <v>0</v>
      </c>
      <c r="BG371" s="198">
        <f>IF(N371="zákl. přenesená",J371,0)</f>
        <v>0</v>
      </c>
      <c r="BH371" s="198">
        <f>IF(N371="sníž. přenesená",J371,0)</f>
        <v>0</v>
      </c>
      <c r="BI371" s="198">
        <f>IF(N371="nulová",J371,0)</f>
        <v>0</v>
      </c>
      <c r="BJ371" s="23" t="s">
        <v>89</v>
      </c>
      <c r="BK371" s="198">
        <f>ROUND(I371*H371,2)</f>
        <v>0</v>
      </c>
      <c r="BL371" s="23" t="s">
        <v>229</v>
      </c>
      <c r="BM371" s="23" t="s">
        <v>749</v>
      </c>
    </row>
    <row r="372" spans="2:65" s="1" customFormat="1" ht="22.5" customHeight="1">
      <c r="B372" s="40"/>
      <c r="C372" s="187" t="s">
        <v>750</v>
      </c>
      <c r="D372" s="187" t="s">
        <v>143</v>
      </c>
      <c r="E372" s="188" t="s">
        <v>751</v>
      </c>
      <c r="F372" s="189" t="s">
        <v>752</v>
      </c>
      <c r="G372" s="190" t="s">
        <v>146</v>
      </c>
      <c r="H372" s="191">
        <v>24</v>
      </c>
      <c r="I372" s="192"/>
      <c r="J372" s="193">
        <f>ROUND(I372*H372,2)</f>
        <v>0</v>
      </c>
      <c r="K372" s="189" t="s">
        <v>22</v>
      </c>
      <c r="L372" s="60"/>
      <c r="M372" s="194" t="s">
        <v>22</v>
      </c>
      <c r="N372" s="195" t="s">
        <v>50</v>
      </c>
      <c r="O372" s="41"/>
      <c r="P372" s="196">
        <f>O372*H372</f>
        <v>0</v>
      </c>
      <c r="Q372" s="196">
        <v>3.0000000000000001E-5</v>
      </c>
      <c r="R372" s="196">
        <f>Q372*H372</f>
        <v>7.2000000000000005E-4</v>
      </c>
      <c r="S372" s="196">
        <v>0</v>
      </c>
      <c r="T372" s="197">
        <f>S372*H372</f>
        <v>0</v>
      </c>
      <c r="AR372" s="23" t="s">
        <v>229</v>
      </c>
      <c r="AT372" s="23" t="s">
        <v>143</v>
      </c>
      <c r="AU372" s="23" t="s">
        <v>89</v>
      </c>
      <c r="AY372" s="23" t="s">
        <v>140</v>
      </c>
      <c r="BE372" s="198">
        <f>IF(N372="základní",J372,0)</f>
        <v>0</v>
      </c>
      <c r="BF372" s="198">
        <f>IF(N372="snížená",J372,0)</f>
        <v>0</v>
      </c>
      <c r="BG372" s="198">
        <f>IF(N372="zákl. přenesená",J372,0)</f>
        <v>0</v>
      </c>
      <c r="BH372" s="198">
        <f>IF(N372="sníž. přenesená",J372,0)</f>
        <v>0</v>
      </c>
      <c r="BI372" s="198">
        <f>IF(N372="nulová",J372,0)</f>
        <v>0</v>
      </c>
      <c r="BJ372" s="23" t="s">
        <v>89</v>
      </c>
      <c r="BK372" s="198">
        <f>ROUND(I372*H372,2)</f>
        <v>0</v>
      </c>
      <c r="BL372" s="23" t="s">
        <v>229</v>
      </c>
      <c r="BM372" s="23" t="s">
        <v>753</v>
      </c>
    </row>
    <row r="373" spans="2:65" s="1" customFormat="1" ht="44.25" customHeight="1">
      <c r="B373" s="40"/>
      <c r="C373" s="187" t="s">
        <v>754</v>
      </c>
      <c r="D373" s="187" t="s">
        <v>143</v>
      </c>
      <c r="E373" s="188" t="s">
        <v>755</v>
      </c>
      <c r="F373" s="189" t="s">
        <v>756</v>
      </c>
      <c r="G373" s="190" t="s">
        <v>217</v>
      </c>
      <c r="H373" s="191">
        <v>5.452</v>
      </c>
      <c r="I373" s="192"/>
      <c r="J373" s="193">
        <f>ROUND(I373*H373,2)</f>
        <v>0</v>
      </c>
      <c r="K373" s="189" t="s">
        <v>147</v>
      </c>
      <c r="L373" s="60"/>
      <c r="M373" s="194" t="s">
        <v>22</v>
      </c>
      <c r="N373" s="195" t="s">
        <v>50</v>
      </c>
      <c r="O373" s="41"/>
      <c r="P373" s="196">
        <f>O373*H373</f>
        <v>0</v>
      </c>
      <c r="Q373" s="196">
        <v>0</v>
      </c>
      <c r="R373" s="196">
        <f>Q373*H373</f>
        <v>0</v>
      </c>
      <c r="S373" s="196">
        <v>0</v>
      </c>
      <c r="T373" s="197">
        <f>S373*H373</f>
        <v>0</v>
      </c>
      <c r="AR373" s="23" t="s">
        <v>229</v>
      </c>
      <c r="AT373" s="23" t="s">
        <v>143</v>
      </c>
      <c r="AU373" s="23" t="s">
        <v>89</v>
      </c>
      <c r="AY373" s="23" t="s">
        <v>140</v>
      </c>
      <c r="BE373" s="198">
        <f>IF(N373="základní",J373,0)</f>
        <v>0</v>
      </c>
      <c r="BF373" s="198">
        <f>IF(N373="snížená",J373,0)</f>
        <v>0</v>
      </c>
      <c r="BG373" s="198">
        <f>IF(N373="zákl. přenesená",J373,0)</f>
        <v>0</v>
      </c>
      <c r="BH373" s="198">
        <f>IF(N373="sníž. přenesená",J373,0)</f>
        <v>0</v>
      </c>
      <c r="BI373" s="198">
        <f>IF(N373="nulová",J373,0)</f>
        <v>0</v>
      </c>
      <c r="BJ373" s="23" t="s">
        <v>89</v>
      </c>
      <c r="BK373" s="198">
        <f>ROUND(I373*H373,2)</f>
        <v>0</v>
      </c>
      <c r="BL373" s="23" t="s">
        <v>229</v>
      </c>
      <c r="BM373" s="23" t="s">
        <v>757</v>
      </c>
    </row>
    <row r="374" spans="2:65" s="1" customFormat="1" ht="121.5">
      <c r="B374" s="40"/>
      <c r="C374" s="62"/>
      <c r="D374" s="202" t="s">
        <v>150</v>
      </c>
      <c r="E374" s="62"/>
      <c r="F374" s="203" t="s">
        <v>758</v>
      </c>
      <c r="G374" s="62"/>
      <c r="H374" s="62"/>
      <c r="I374" s="157"/>
      <c r="J374" s="62"/>
      <c r="K374" s="62"/>
      <c r="L374" s="60"/>
      <c r="M374" s="201"/>
      <c r="N374" s="41"/>
      <c r="O374" s="41"/>
      <c r="P374" s="41"/>
      <c r="Q374" s="41"/>
      <c r="R374" s="41"/>
      <c r="S374" s="41"/>
      <c r="T374" s="77"/>
      <c r="AT374" s="23" t="s">
        <v>150</v>
      </c>
      <c r="AU374" s="23" t="s">
        <v>89</v>
      </c>
    </row>
    <row r="375" spans="2:65" s="10" customFormat="1" ht="29.85" customHeight="1">
      <c r="B375" s="170"/>
      <c r="C375" s="171"/>
      <c r="D375" s="184" t="s">
        <v>77</v>
      </c>
      <c r="E375" s="185" t="s">
        <v>759</v>
      </c>
      <c r="F375" s="185" t="s">
        <v>760</v>
      </c>
      <c r="G375" s="171"/>
      <c r="H375" s="171"/>
      <c r="I375" s="174"/>
      <c r="J375" s="186">
        <f>BK375</f>
        <v>0</v>
      </c>
      <c r="K375" s="171"/>
      <c r="L375" s="176"/>
      <c r="M375" s="177"/>
      <c r="N375" s="178"/>
      <c r="O375" s="178"/>
      <c r="P375" s="179">
        <f>SUM(P376:P390)</f>
        <v>0</v>
      </c>
      <c r="Q375" s="178"/>
      <c r="R375" s="179">
        <f>SUM(R376:R390)</f>
        <v>2.3509014072000003</v>
      </c>
      <c r="S375" s="178"/>
      <c r="T375" s="180">
        <f>SUM(T376:T390)</f>
        <v>0</v>
      </c>
      <c r="AR375" s="181" t="s">
        <v>89</v>
      </c>
      <c r="AT375" s="182" t="s">
        <v>77</v>
      </c>
      <c r="AU375" s="182" t="s">
        <v>24</v>
      </c>
      <c r="AY375" s="181" t="s">
        <v>140</v>
      </c>
      <c r="BK375" s="183">
        <f>SUM(BK376:BK390)</f>
        <v>0</v>
      </c>
    </row>
    <row r="376" spans="2:65" s="1" customFormat="1" ht="31.5" customHeight="1">
      <c r="B376" s="40"/>
      <c r="C376" s="187" t="s">
        <v>761</v>
      </c>
      <c r="D376" s="187" t="s">
        <v>143</v>
      </c>
      <c r="E376" s="188" t="s">
        <v>762</v>
      </c>
      <c r="F376" s="189" t="s">
        <v>763</v>
      </c>
      <c r="G376" s="190" t="s">
        <v>146</v>
      </c>
      <c r="H376" s="191">
        <v>24</v>
      </c>
      <c r="I376" s="192"/>
      <c r="J376" s="193">
        <f>ROUND(I376*H376,2)</f>
        <v>0</v>
      </c>
      <c r="K376" s="189" t="s">
        <v>147</v>
      </c>
      <c r="L376" s="60"/>
      <c r="M376" s="194" t="s">
        <v>22</v>
      </c>
      <c r="N376" s="195" t="s">
        <v>50</v>
      </c>
      <c r="O376" s="41"/>
      <c r="P376" s="196">
        <f>O376*H376</f>
        <v>0</v>
      </c>
      <c r="Q376" s="196">
        <v>0</v>
      </c>
      <c r="R376" s="196">
        <f>Q376*H376</f>
        <v>0</v>
      </c>
      <c r="S376" s="196">
        <v>0</v>
      </c>
      <c r="T376" s="197">
        <f>S376*H376</f>
        <v>0</v>
      </c>
      <c r="AR376" s="23" t="s">
        <v>229</v>
      </c>
      <c r="AT376" s="23" t="s">
        <v>143</v>
      </c>
      <c r="AU376" s="23" t="s">
        <v>89</v>
      </c>
      <c r="AY376" s="23" t="s">
        <v>140</v>
      </c>
      <c r="BE376" s="198">
        <f>IF(N376="základní",J376,0)</f>
        <v>0</v>
      </c>
      <c r="BF376" s="198">
        <f>IF(N376="snížená",J376,0)</f>
        <v>0</v>
      </c>
      <c r="BG376" s="198">
        <f>IF(N376="zákl. přenesená",J376,0)</f>
        <v>0</v>
      </c>
      <c r="BH376" s="198">
        <f>IF(N376="sníž. přenesená",J376,0)</f>
        <v>0</v>
      </c>
      <c r="BI376" s="198">
        <f>IF(N376="nulová",J376,0)</f>
        <v>0</v>
      </c>
      <c r="BJ376" s="23" t="s">
        <v>89</v>
      </c>
      <c r="BK376" s="198">
        <f>ROUND(I376*H376,2)</f>
        <v>0</v>
      </c>
      <c r="BL376" s="23" t="s">
        <v>229</v>
      </c>
      <c r="BM376" s="23" t="s">
        <v>764</v>
      </c>
    </row>
    <row r="377" spans="2:65" s="1" customFormat="1" ht="148.5">
      <c r="B377" s="40"/>
      <c r="C377" s="62"/>
      <c r="D377" s="199" t="s">
        <v>150</v>
      </c>
      <c r="E377" s="62"/>
      <c r="F377" s="200" t="s">
        <v>765</v>
      </c>
      <c r="G377" s="62"/>
      <c r="H377" s="62"/>
      <c r="I377" s="157"/>
      <c r="J377" s="62"/>
      <c r="K377" s="62"/>
      <c r="L377" s="60"/>
      <c r="M377" s="201"/>
      <c r="N377" s="41"/>
      <c r="O377" s="41"/>
      <c r="P377" s="41"/>
      <c r="Q377" s="41"/>
      <c r="R377" s="41"/>
      <c r="S377" s="41"/>
      <c r="T377" s="77"/>
      <c r="AT377" s="23" t="s">
        <v>150</v>
      </c>
      <c r="AU377" s="23" t="s">
        <v>89</v>
      </c>
    </row>
    <row r="378" spans="2:65" s="1" customFormat="1" ht="31.5" customHeight="1">
      <c r="B378" s="40"/>
      <c r="C378" s="229" t="s">
        <v>766</v>
      </c>
      <c r="D378" s="229" t="s">
        <v>230</v>
      </c>
      <c r="E378" s="230" t="s">
        <v>767</v>
      </c>
      <c r="F378" s="231" t="s">
        <v>768</v>
      </c>
      <c r="G378" s="232" t="s">
        <v>146</v>
      </c>
      <c r="H378" s="233">
        <v>24</v>
      </c>
      <c r="I378" s="234"/>
      <c r="J378" s="235">
        <f>ROUND(I378*H378,2)</f>
        <v>0</v>
      </c>
      <c r="K378" s="231" t="s">
        <v>147</v>
      </c>
      <c r="L378" s="236"/>
      <c r="M378" s="237" t="s">
        <v>22</v>
      </c>
      <c r="N378" s="238" t="s">
        <v>50</v>
      </c>
      <c r="O378" s="41"/>
      <c r="P378" s="196">
        <f>O378*H378</f>
        <v>0</v>
      </c>
      <c r="Q378" s="196">
        <v>1.9E-2</v>
      </c>
      <c r="R378" s="196">
        <f>Q378*H378</f>
        <v>0.45599999999999996</v>
      </c>
      <c r="S378" s="196">
        <v>0</v>
      </c>
      <c r="T378" s="197">
        <f>S378*H378</f>
        <v>0</v>
      </c>
      <c r="AR378" s="23" t="s">
        <v>323</v>
      </c>
      <c r="AT378" s="23" t="s">
        <v>230</v>
      </c>
      <c r="AU378" s="23" t="s">
        <v>89</v>
      </c>
      <c r="AY378" s="23" t="s">
        <v>140</v>
      </c>
      <c r="BE378" s="198">
        <f>IF(N378="základní",J378,0)</f>
        <v>0</v>
      </c>
      <c r="BF378" s="198">
        <f>IF(N378="snížená",J378,0)</f>
        <v>0</v>
      </c>
      <c r="BG378" s="198">
        <f>IF(N378="zákl. přenesená",J378,0)</f>
        <v>0</v>
      </c>
      <c r="BH378" s="198">
        <f>IF(N378="sníž. přenesená",J378,0)</f>
        <v>0</v>
      </c>
      <c r="BI378" s="198">
        <f>IF(N378="nulová",J378,0)</f>
        <v>0</v>
      </c>
      <c r="BJ378" s="23" t="s">
        <v>89</v>
      </c>
      <c r="BK378" s="198">
        <f>ROUND(I378*H378,2)</f>
        <v>0</v>
      </c>
      <c r="BL378" s="23" t="s">
        <v>229</v>
      </c>
      <c r="BM378" s="23" t="s">
        <v>769</v>
      </c>
    </row>
    <row r="379" spans="2:65" s="1" customFormat="1" ht="31.5" customHeight="1">
      <c r="B379" s="40"/>
      <c r="C379" s="187" t="s">
        <v>770</v>
      </c>
      <c r="D379" s="187" t="s">
        <v>143</v>
      </c>
      <c r="E379" s="188" t="s">
        <v>771</v>
      </c>
      <c r="F379" s="189" t="s">
        <v>772</v>
      </c>
      <c r="G379" s="190" t="s">
        <v>146</v>
      </c>
      <c r="H379" s="191">
        <v>24</v>
      </c>
      <c r="I379" s="192"/>
      <c r="J379" s="193">
        <f>ROUND(I379*H379,2)</f>
        <v>0</v>
      </c>
      <c r="K379" s="189" t="s">
        <v>147</v>
      </c>
      <c r="L379" s="60"/>
      <c r="M379" s="194" t="s">
        <v>22</v>
      </c>
      <c r="N379" s="195" t="s">
        <v>50</v>
      </c>
      <c r="O379" s="41"/>
      <c r="P379" s="196">
        <f>O379*H379</f>
        <v>0</v>
      </c>
      <c r="Q379" s="196">
        <v>0</v>
      </c>
      <c r="R379" s="196">
        <f>Q379*H379</f>
        <v>0</v>
      </c>
      <c r="S379" s="196">
        <v>0</v>
      </c>
      <c r="T379" s="197">
        <f>S379*H379</f>
        <v>0</v>
      </c>
      <c r="AR379" s="23" t="s">
        <v>229</v>
      </c>
      <c r="AT379" s="23" t="s">
        <v>143</v>
      </c>
      <c r="AU379" s="23" t="s">
        <v>89</v>
      </c>
      <c r="AY379" s="23" t="s">
        <v>140</v>
      </c>
      <c r="BE379" s="198">
        <f>IF(N379="základní",J379,0)</f>
        <v>0</v>
      </c>
      <c r="BF379" s="198">
        <f>IF(N379="snížená",J379,0)</f>
        <v>0</v>
      </c>
      <c r="BG379" s="198">
        <f>IF(N379="zákl. přenesená",J379,0)</f>
        <v>0</v>
      </c>
      <c r="BH379" s="198">
        <f>IF(N379="sníž. přenesená",J379,0)</f>
        <v>0</v>
      </c>
      <c r="BI379" s="198">
        <f>IF(N379="nulová",J379,0)</f>
        <v>0</v>
      </c>
      <c r="BJ379" s="23" t="s">
        <v>89</v>
      </c>
      <c r="BK379" s="198">
        <f>ROUND(I379*H379,2)</f>
        <v>0</v>
      </c>
      <c r="BL379" s="23" t="s">
        <v>229</v>
      </c>
      <c r="BM379" s="23" t="s">
        <v>773</v>
      </c>
    </row>
    <row r="380" spans="2:65" s="1" customFormat="1" ht="148.5">
      <c r="B380" s="40"/>
      <c r="C380" s="62"/>
      <c r="D380" s="199" t="s">
        <v>150</v>
      </c>
      <c r="E380" s="62"/>
      <c r="F380" s="200" t="s">
        <v>765</v>
      </c>
      <c r="G380" s="62"/>
      <c r="H380" s="62"/>
      <c r="I380" s="157"/>
      <c r="J380" s="62"/>
      <c r="K380" s="62"/>
      <c r="L380" s="60"/>
      <c r="M380" s="201"/>
      <c r="N380" s="41"/>
      <c r="O380" s="41"/>
      <c r="P380" s="41"/>
      <c r="Q380" s="41"/>
      <c r="R380" s="41"/>
      <c r="S380" s="41"/>
      <c r="T380" s="77"/>
      <c r="AT380" s="23" t="s">
        <v>150</v>
      </c>
      <c r="AU380" s="23" t="s">
        <v>89</v>
      </c>
    </row>
    <row r="381" spans="2:65" s="1" customFormat="1" ht="31.5" customHeight="1">
      <c r="B381" s="40"/>
      <c r="C381" s="229" t="s">
        <v>774</v>
      </c>
      <c r="D381" s="229" t="s">
        <v>230</v>
      </c>
      <c r="E381" s="230" t="s">
        <v>775</v>
      </c>
      <c r="F381" s="231" t="s">
        <v>776</v>
      </c>
      <c r="G381" s="232" t="s">
        <v>146</v>
      </c>
      <c r="H381" s="233">
        <v>24</v>
      </c>
      <c r="I381" s="234"/>
      <c r="J381" s="235">
        <f>ROUND(I381*H381,2)</f>
        <v>0</v>
      </c>
      <c r="K381" s="231" t="s">
        <v>147</v>
      </c>
      <c r="L381" s="236"/>
      <c r="M381" s="237" t="s">
        <v>22</v>
      </c>
      <c r="N381" s="238" t="s">
        <v>50</v>
      </c>
      <c r="O381" s="41"/>
      <c r="P381" s="196">
        <f>O381*H381</f>
        <v>0</v>
      </c>
      <c r="Q381" s="196">
        <v>2.5999999999999999E-2</v>
      </c>
      <c r="R381" s="196">
        <f>Q381*H381</f>
        <v>0.624</v>
      </c>
      <c r="S381" s="196">
        <v>0</v>
      </c>
      <c r="T381" s="197">
        <f>S381*H381</f>
        <v>0</v>
      </c>
      <c r="AR381" s="23" t="s">
        <v>323</v>
      </c>
      <c r="AT381" s="23" t="s">
        <v>230</v>
      </c>
      <c r="AU381" s="23" t="s">
        <v>89</v>
      </c>
      <c r="AY381" s="23" t="s">
        <v>140</v>
      </c>
      <c r="BE381" s="198">
        <f>IF(N381="základní",J381,0)</f>
        <v>0</v>
      </c>
      <c r="BF381" s="198">
        <f>IF(N381="snížená",J381,0)</f>
        <v>0</v>
      </c>
      <c r="BG381" s="198">
        <f>IF(N381="zákl. přenesená",J381,0)</f>
        <v>0</v>
      </c>
      <c r="BH381" s="198">
        <f>IF(N381="sníž. přenesená",J381,0)</f>
        <v>0</v>
      </c>
      <c r="BI381" s="198">
        <f>IF(N381="nulová",J381,0)</f>
        <v>0</v>
      </c>
      <c r="BJ381" s="23" t="s">
        <v>89</v>
      </c>
      <c r="BK381" s="198">
        <f>ROUND(I381*H381,2)</f>
        <v>0</v>
      </c>
      <c r="BL381" s="23" t="s">
        <v>229</v>
      </c>
      <c r="BM381" s="23" t="s">
        <v>777</v>
      </c>
    </row>
    <row r="382" spans="2:65" s="1" customFormat="1" ht="31.5" customHeight="1">
      <c r="B382" s="40"/>
      <c r="C382" s="187" t="s">
        <v>778</v>
      </c>
      <c r="D382" s="187" t="s">
        <v>143</v>
      </c>
      <c r="E382" s="188" t="s">
        <v>779</v>
      </c>
      <c r="F382" s="189" t="s">
        <v>780</v>
      </c>
      <c r="G382" s="190" t="s">
        <v>146</v>
      </c>
      <c r="H382" s="191">
        <v>24</v>
      </c>
      <c r="I382" s="192"/>
      <c r="J382" s="193">
        <f>ROUND(I382*H382,2)</f>
        <v>0</v>
      </c>
      <c r="K382" s="189" t="s">
        <v>147</v>
      </c>
      <c r="L382" s="60"/>
      <c r="M382" s="194" t="s">
        <v>22</v>
      </c>
      <c r="N382" s="195" t="s">
        <v>50</v>
      </c>
      <c r="O382" s="41"/>
      <c r="P382" s="196">
        <f>O382*H382</f>
        <v>0</v>
      </c>
      <c r="Q382" s="196">
        <v>4.4999999999999999E-4</v>
      </c>
      <c r="R382" s="196">
        <f>Q382*H382</f>
        <v>1.0800000000000001E-2</v>
      </c>
      <c r="S382" s="196">
        <v>0</v>
      </c>
      <c r="T382" s="197">
        <f>S382*H382</f>
        <v>0</v>
      </c>
      <c r="AR382" s="23" t="s">
        <v>229</v>
      </c>
      <c r="AT382" s="23" t="s">
        <v>143</v>
      </c>
      <c r="AU382" s="23" t="s">
        <v>89</v>
      </c>
      <c r="AY382" s="23" t="s">
        <v>140</v>
      </c>
      <c r="BE382" s="198">
        <f>IF(N382="základní",J382,0)</f>
        <v>0</v>
      </c>
      <c r="BF382" s="198">
        <f>IF(N382="snížená",J382,0)</f>
        <v>0</v>
      </c>
      <c r="BG382" s="198">
        <f>IF(N382="zákl. přenesená",J382,0)</f>
        <v>0</v>
      </c>
      <c r="BH382" s="198">
        <f>IF(N382="sníž. přenesená",J382,0)</f>
        <v>0</v>
      </c>
      <c r="BI382" s="198">
        <f>IF(N382="nulová",J382,0)</f>
        <v>0</v>
      </c>
      <c r="BJ382" s="23" t="s">
        <v>89</v>
      </c>
      <c r="BK382" s="198">
        <f>ROUND(I382*H382,2)</f>
        <v>0</v>
      </c>
      <c r="BL382" s="23" t="s">
        <v>229</v>
      </c>
      <c r="BM382" s="23" t="s">
        <v>781</v>
      </c>
    </row>
    <row r="383" spans="2:65" s="1" customFormat="1" ht="54">
      <c r="B383" s="40"/>
      <c r="C383" s="62"/>
      <c r="D383" s="199" t="s">
        <v>150</v>
      </c>
      <c r="E383" s="62"/>
      <c r="F383" s="200" t="s">
        <v>782</v>
      </c>
      <c r="G383" s="62"/>
      <c r="H383" s="62"/>
      <c r="I383" s="157"/>
      <c r="J383" s="62"/>
      <c r="K383" s="62"/>
      <c r="L383" s="60"/>
      <c r="M383" s="201"/>
      <c r="N383" s="41"/>
      <c r="O383" s="41"/>
      <c r="P383" s="41"/>
      <c r="Q383" s="41"/>
      <c r="R383" s="41"/>
      <c r="S383" s="41"/>
      <c r="T383" s="77"/>
      <c r="AT383" s="23" t="s">
        <v>150</v>
      </c>
      <c r="AU383" s="23" t="s">
        <v>89</v>
      </c>
    </row>
    <row r="384" spans="2:65" s="1" customFormat="1" ht="31.5" customHeight="1">
      <c r="B384" s="40"/>
      <c r="C384" s="229" t="s">
        <v>783</v>
      </c>
      <c r="D384" s="229" t="s">
        <v>230</v>
      </c>
      <c r="E384" s="230" t="s">
        <v>784</v>
      </c>
      <c r="F384" s="231" t="s">
        <v>785</v>
      </c>
      <c r="G384" s="232" t="s">
        <v>146</v>
      </c>
      <c r="H384" s="233">
        <v>24</v>
      </c>
      <c r="I384" s="234"/>
      <c r="J384" s="235">
        <f t="shared" ref="J384:J389" si="10">ROUND(I384*H384,2)</f>
        <v>0</v>
      </c>
      <c r="K384" s="231" t="s">
        <v>147</v>
      </c>
      <c r="L384" s="236"/>
      <c r="M384" s="237" t="s">
        <v>22</v>
      </c>
      <c r="N384" s="238" t="s">
        <v>50</v>
      </c>
      <c r="O384" s="41"/>
      <c r="P384" s="196">
        <f t="shared" ref="P384:P389" si="11">O384*H384</f>
        <v>0</v>
      </c>
      <c r="Q384" s="196">
        <v>1.6E-2</v>
      </c>
      <c r="R384" s="196">
        <f t="shared" ref="R384:R389" si="12">Q384*H384</f>
        <v>0.38400000000000001</v>
      </c>
      <c r="S384" s="196">
        <v>0</v>
      </c>
      <c r="T384" s="197">
        <f t="shared" ref="T384:T389" si="13">S384*H384</f>
        <v>0</v>
      </c>
      <c r="AR384" s="23" t="s">
        <v>323</v>
      </c>
      <c r="AT384" s="23" t="s">
        <v>230</v>
      </c>
      <c r="AU384" s="23" t="s">
        <v>89</v>
      </c>
      <c r="AY384" s="23" t="s">
        <v>140</v>
      </c>
      <c r="BE384" s="198">
        <f t="shared" ref="BE384:BE389" si="14">IF(N384="základní",J384,0)</f>
        <v>0</v>
      </c>
      <c r="BF384" s="198">
        <f t="shared" ref="BF384:BF389" si="15">IF(N384="snížená",J384,0)</f>
        <v>0</v>
      </c>
      <c r="BG384" s="198">
        <f t="shared" ref="BG384:BG389" si="16">IF(N384="zákl. přenesená",J384,0)</f>
        <v>0</v>
      </c>
      <c r="BH384" s="198">
        <f t="shared" ref="BH384:BH389" si="17">IF(N384="sníž. přenesená",J384,0)</f>
        <v>0</v>
      </c>
      <c r="BI384" s="198">
        <f t="shared" ref="BI384:BI389" si="18">IF(N384="nulová",J384,0)</f>
        <v>0</v>
      </c>
      <c r="BJ384" s="23" t="s">
        <v>89</v>
      </c>
      <c r="BK384" s="198">
        <f t="shared" ref="BK384:BK389" si="19">ROUND(I384*H384,2)</f>
        <v>0</v>
      </c>
      <c r="BL384" s="23" t="s">
        <v>229</v>
      </c>
      <c r="BM384" s="23" t="s">
        <v>786</v>
      </c>
    </row>
    <row r="385" spans="2:65" s="1" customFormat="1" ht="22.5" customHeight="1">
      <c r="B385" s="40"/>
      <c r="C385" s="187" t="s">
        <v>787</v>
      </c>
      <c r="D385" s="187" t="s">
        <v>143</v>
      </c>
      <c r="E385" s="188" t="s">
        <v>788</v>
      </c>
      <c r="F385" s="189" t="s">
        <v>789</v>
      </c>
      <c r="G385" s="190" t="s">
        <v>146</v>
      </c>
      <c r="H385" s="191">
        <v>24</v>
      </c>
      <c r="I385" s="192"/>
      <c r="J385" s="193">
        <f t="shared" si="10"/>
        <v>0</v>
      </c>
      <c r="K385" s="189" t="s">
        <v>22</v>
      </c>
      <c r="L385" s="60"/>
      <c r="M385" s="194" t="s">
        <v>22</v>
      </c>
      <c r="N385" s="195" t="s">
        <v>50</v>
      </c>
      <c r="O385" s="41"/>
      <c r="P385" s="196">
        <f t="shared" si="11"/>
        <v>0</v>
      </c>
      <c r="Q385" s="196">
        <v>1.0564929999999999E-3</v>
      </c>
      <c r="R385" s="196">
        <f t="shared" si="12"/>
        <v>2.5355831999999998E-2</v>
      </c>
      <c r="S385" s="196">
        <v>0</v>
      </c>
      <c r="T385" s="197">
        <f t="shared" si="13"/>
        <v>0</v>
      </c>
      <c r="AR385" s="23" t="s">
        <v>229</v>
      </c>
      <c r="AT385" s="23" t="s">
        <v>143</v>
      </c>
      <c r="AU385" s="23" t="s">
        <v>89</v>
      </c>
      <c r="AY385" s="23" t="s">
        <v>140</v>
      </c>
      <c r="BE385" s="198">
        <f t="shared" si="14"/>
        <v>0</v>
      </c>
      <c r="BF385" s="198">
        <f t="shared" si="15"/>
        <v>0</v>
      </c>
      <c r="BG385" s="198">
        <f t="shared" si="16"/>
        <v>0</v>
      </c>
      <c r="BH385" s="198">
        <f t="shared" si="17"/>
        <v>0</v>
      </c>
      <c r="BI385" s="198">
        <f t="shared" si="18"/>
        <v>0</v>
      </c>
      <c r="BJ385" s="23" t="s">
        <v>89</v>
      </c>
      <c r="BK385" s="198">
        <f t="shared" si="19"/>
        <v>0</v>
      </c>
      <c r="BL385" s="23" t="s">
        <v>229</v>
      </c>
      <c r="BM385" s="23" t="s">
        <v>790</v>
      </c>
    </row>
    <row r="386" spans="2:65" s="1" customFormat="1" ht="22.5" customHeight="1">
      <c r="B386" s="40"/>
      <c r="C386" s="229" t="s">
        <v>791</v>
      </c>
      <c r="D386" s="229" t="s">
        <v>230</v>
      </c>
      <c r="E386" s="230" t="s">
        <v>792</v>
      </c>
      <c r="F386" s="231" t="s">
        <v>793</v>
      </c>
      <c r="G386" s="232" t="s">
        <v>146</v>
      </c>
      <c r="H386" s="233">
        <v>24</v>
      </c>
      <c r="I386" s="234"/>
      <c r="J386" s="235">
        <f t="shared" si="10"/>
        <v>0</v>
      </c>
      <c r="K386" s="231" t="s">
        <v>22</v>
      </c>
      <c r="L386" s="236"/>
      <c r="M386" s="237" t="s">
        <v>22</v>
      </c>
      <c r="N386" s="238" t="s">
        <v>50</v>
      </c>
      <c r="O386" s="41"/>
      <c r="P386" s="196">
        <f t="shared" si="11"/>
        <v>0</v>
      </c>
      <c r="Q386" s="196">
        <v>1.9E-2</v>
      </c>
      <c r="R386" s="196">
        <f t="shared" si="12"/>
        <v>0.45599999999999996</v>
      </c>
      <c r="S386" s="196">
        <v>0</v>
      </c>
      <c r="T386" s="197">
        <f t="shared" si="13"/>
        <v>0</v>
      </c>
      <c r="AR386" s="23" t="s">
        <v>323</v>
      </c>
      <c r="AT386" s="23" t="s">
        <v>230</v>
      </c>
      <c r="AU386" s="23" t="s">
        <v>89</v>
      </c>
      <c r="AY386" s="23" t="s">
        <v>140</v>
      </c>
      <c r="BE386" s="198">
        <f t="shared" si="14"/>
        <v>0</v>
      </c>
      <c r="BF386" s="198">
        <f t="shared" si="15"/>
        <v>0</v>
      </c>
      <c r="BG386" s="198">
        <f t="shared" si="16"/>
        <v>0</v>
      </c>
      <c r="BH386" s="198">
        <f t="shared" si="17"/>
        <v>0</v>
      </c>
      <c r="BI386" s="198">
        <f t="shared" si="18"/>
        <v>0</v>
      </c>
      <c r="BJ386" s="23" t="s">
        <v>89</v>
      </c>
      <c r="BK386" s="198">
        <f t="shared" si="19"/>
        <v>0</v>
      </c>
      <c r="BL386" s="23" t="s">
        <v>229</v>
      </c>
      <c r="BM386" s="23" t="s">
        <v>794</v>
      </c>
    </row>
    <row r="387" spans="2:65" s="1" customFormat="1" ht="22.5" customHeight="1">
      <c r="B387" s="40"/>
      <c r="C387" s="187" t="s">
        <v>795</v>
      </c>
      <c r="D387" s="187" t="s">
        <v>143</v>
      </c>
      <c r="E387" s="188" t="s">
        <v>796</v>
      </c>
      <c r="F387" s="189" t="s">
        <v>797</v>
      </c>
      <c r="G387" s="190" t="s">
        <v>146</v>
      </c>
      <c r="H387" s="191">
        <v>24</v>
      </c>
      <c r="I387" s="192"/>
      <c r="J387" s="193">
        <f t="shared" si="10"/>
        <v>0</v>
      </c>
      <c r="K387" s="189" t="s">
        <v>22</v>
      </c>
      <c r="L387" s="60"/>
      <c r="M387" s="194" t="s">
        <v>22</v>
      </c>
      <c r="N387" s="195" t="s">
        <v>50</v>
      </c>
      <c r="O387" s="41"/>
      <c r="P387" s="196">
        <f t="shared" si="11"/>
        <v>0</v>
      </c>
      <c r="Q387" s="196">
        <v>4.477323E-4</v>
      </c>
      <c r="R387" s="196">
        <f t="shared" si="12"/>
        <v>1.0745575199999999E-2</v>
      </c>
      <c r="S387" s="196">
        <v>0</v>
      </c>
      <c r="T387" s="197">
        <f t="shared" si="13"/>
        <v>0</v>
      </c>
      <c r="AR387" s="23" t="s">
        <v>229</v>
      </c>
      <c r="AT387" s="23" t="s">
        <v>143</v>
      </c>
      <c r="AU387" s="23" t="s">
        <v>89</v>
      </c>
      <c r="AY387" s="23" t="s">
        <v>140</v>
      </c>
      <c r="BE387" s="198">
        <f t="shared" si="14"/>
        <v>0</v>
      </c>
      <c r="BF387" s="198">
        <f t="shared" si="15"/>
        <v>0</v>
      </c>
      <c r="BG387" s="198">
        <f t="shared" si="16"/>
        <v>0</v>
      </c>
      <c r="BH387" s="198">
        <f t="shared" si="17"/>
        <v>0</v>
      </c>
      <c r="BI387" s="198">
        <f t="shared" si="18"/>
        <v>0</v>
      </c>
      <c r="BJ387" s="23" t="s">
        <v>89</v>
      </c>
      <c r="BK387" s="198">
        <f t="shared" si="19"/>
        <v>0</v>
      </c>
      <c r="BL387" s="23" t="s">
        <v>229</v>
      </c>
      <c r="BM387" s="23" t="s">
        <v>798</v>
      </c>
    </row>
    <row r="388" spans="2:65" s="1" customFormat="1" ht="22.5" customHeight="1">
      <c r="B388" s="40"/>
      <c r="C388" s="229" t="s">
        <v>799</v>
      </c>
      <c r="D388" s="229" t="s">
        <v>230</v>
      </c>
      <c r="E388" s="230" t="s">
        <v>800</v>
      </c>
      <c r="F388" s="231" t="s">
        <v>801</v>
      </c>
      <c r="G388" s="232" t="s">
        <v>146</v>
      </c>
      <c r="H388" s="233">
        <v>24</v>
      </c>
      <c r="I388" s="234"/>
      <c r="J388" s="235">
        <f t="shared" si="10"/>
        <v>0</v>
      </c>
      <c r="K388" s="231" t="s">
        <v>22</v>
      </c>
      <c r="L388" s="236"/>
      <c r="M388" s="237" t="s">
        <v>22</v>
      </c>
      <c r="N388" s="238" t="s">
        <v>50</v>
      </c>
      <c r="O388" s="41"/>
      <c r="P388" s="196">
        <f t="shared" si="11"/>
        <v>0</v>
      </c>
      <c r="Q388" s="196">
        <v>1.6E-2</v>
      </c>
      <c r="R388" s="196">
        <f t="shared" si="12"/>
        <v>0.38400000000000001</v>
      </c>
      <c r="S388" s="196">
        <v>0</v>
      </c>
      <c r="T388" s="197">
        <f t="shared" si="13"/>
        <v>0</v>
      </c>
      <c r="AR388" s="23" t="s">
        <v>323</v>
      </c>
      <c r="AT388" s="23" t="s">
        <v>230</v>
      </c>
      <c r="AU388" s="23" t="s">
        <v>89</v>
      </c>
      <c r="AY388" s="23" t="s">
        <v>140</v>
      </c>
      <c r="BE388" s="198">
        <f t="shared" si="14"/>
        <v>0</v>
      </c>
      <c r="BF388" s="198">
        <f t="shared" si="15"/>
        <v>0</v>
      </c>
      <c r="BG388" s="198">
        <f t="shared" si="16"/>
        <v>0</v>
      </c>
      <c r="BH388" s="198">
        <f t="shared" si="17"/>
        <v>0</v>
      </c>
      <c r="BI388" s="198">
        <f t="shared" si="18"/>
        <v>0</v>
      </c>
      <c r="BJ388" s="23" t="s">
        <v>89</v>
      </c>
      <c r="BK388" s="198">
        <f t="shared" si="19"/>
        <v>0</v>
      </c>
      <c r="BL388" s="23" t="s">
        <v>229</v>
      </c>
      <c r="BM388" s="23" t="s">
        <v>802</v>
      </c>
    </row>
    <row r="389" spans="2:65" s="1" customFormat="1" ht="31.5" customHeight="1">
      <c r="B389" s="40"/>
      <c r="C389" s="187" t="s">
        <v>803</v>
      </c>
      <c r="D389" s="187" t="s">
        <v>143</v>
      </c>
      <c r="E389" s="188" t="s">
        <v>804</v>
      </c>
      <c r="F389" s="189" t="s">
        <v>805</v>
      </c>
      <c r="G389" s="190" t="s">
        <v>217</v>
      </c>
      <c r="H389" s="191">
        <v>2.351</v>
      </c>
      <c r="I389" s="192"/>
      <c r="J389" s="193">
        <f t="shared" si="10"/>
        <v>0</v>
      </c>
      <c r="K389" s="189" t="s">
        <v>147</v>
      </c>
      <c r="L389" s="60"/>
      <c r="M389" s="194" t="s">
        <v>22</v>
      </c>
      <c r="N389" s="195" t="s">
        <v>50</v>
      </c>
      <c r="O389" s="41"/>
      <c r="P389" s="196">
        <f t="shared" si="11"/>
        <v>0</v>
      </c>
      <c r="Q389" s="196">
        <v>0</v>
      </c>
      <c r="R389" s="196">
        <f t="shared" si="12"/>
        <v>0</v>
      </c>
      <c r="S389" s="196">
        <v>0</v>
      </c>
      <c r="T389" s="197">
        <f t="shared" si="13"/>
        <v>0</v>
      </c>
      <c r="AR389" s="23" t="s">
        <v>229</v>
      </c>
      <c r="AT389" s="23" t="s">
        <v>143</v>
      </c>
      <c r="AU389" s="23" t="s">
        <v>89</v>
      </c>
      <c r="AY389" s="23" t="s">
        <v>140</v>
      </c>
      <c r="BE389" s="198">
        <f t="shared" si="14"/>
        <v>0</v>
      </c>
      <c r="BF389" s="198">
        <f t="shared" si="15"/>
        <v>0</v>
      </c>
      <c r="BG389" s="198">
        <f t="shared" si="16"/>
        <v>0</v>
      </c>
      <c r="BH389" s="198">
        <f t="shared" si="17"/>
        <v>0</v>
      </c>
      <c r="BI389" s="198">
        <f t="shared" si="18"/>
        <v>0</v>
      </c>
      <c r="BJ389" s="23" t="s">
        <v>89</v>
      </c>
      <c r="BK389" s="198">
        <f t="shared" si="19"/>
        <v>0</v>
      </c>
      <c r="BL389" s="23" t="s">
        <v>229</v>
      </c>
      <c r="BM389" s="23" t="s">
        <v>806</v>
      </c>
    </row>
    <row r="390" spans="2:65" s="1" customFormat="1" ht="121.5">
      <c r="B390" s="40"/>
      <c r="C390" s="62"/>
      <c r="D390" s="202" t="s">
        <v>150</v>
      </c>
      <c r="E390" s="62"/>
      <c r="F390" s="203" t="s">
        <v>807</v>
      </c>
      <c r="G390" s="62"/>
      <c r="H390" s="62"/>
      <c r="I390" s="157"/>
      <c r="J390" s="62"/>
      <c r="K390" s="62"/>
      <c r="L390" s="60"/>
      <c r="M390" s="201"/>
      <c r="N390" s="41"/>
      <c r="O390" s="41"/>
      <c r="P390" s="41"/>
      <c r="Q390" s="41"/>
      <c r="R390" s="41"/>
      <c r="S390" s="41"/>
      <c r="T390" s="77"/>
      <c r="AT390" s="23" t="s">
        <v>150</v>
      </c>
      <c r="AU390" s="23" t="s">
        <v>89</v>
      </c>
    </row>
    <row r="391" spans="2:65" s="10" customFormat="1" ht="29.85" customHeight="1">
      <c r="B391" s="170"/>
      <c r="C391" s="171"/>
      <c r="D391" s="184" t="s">
        <v>77</v>
      </c>
      <c r="E391" s="185" t="s">
        <v>808</v>
      </c>
      <c r="F391" s="185" t="s">
        <v>809</v>
      </c>
      <c r="G391" s="171"/>
      <c r="H391" s="171"/>
      <c r="I391" s="174"/>
      <c r="J391" s="186">
        <f>BK391</f>
        <v>0</v>
      </c>
      <c r="K391" s="171"/>
      <c r="L391" s="176"/>
      <c r="M391" s="177"/>
      <c r="N391" s="178"/>
      <c r="O391" s="178"/>
      <c r="P391" s="179">
        <f>SUM(P392:P395)</f>
        <v>0</v>
      </c>
      <c r="Q391" s="178"/>
      <c r="R391" s="179">
        <f>SUM(R392:R395)</f>
        <v>0.26063999999999998</v>
      </c>
      <c r="S391" s="178"/>
      <c r="T391" s="180">
        <f>SUM(T392:T395)</f>
        <v>0</v>
      </c>
      <c r="AR391" s="181" t="s">
        <v>89</v>
      </c>
      <c r="AT391" s="182" t="s">
        <v>77</v>
      </c>
      <c r="AU391" s="182" t="s">
        <v>24</v>
      </c>
      <c r="AY391" s="181" t="s">
        <v>140</v>
      </c>
      <c r="BK391" s="183">
        <f>SUM(BK392:BK395)</f>
        <v>0</v>
      </c>
    </row>
    <row r="392" spans="2:65" s="1" customFormat="1" ht="22.5" customHeight="1">
      <c r="B392" s="40"/>
      <c r="C392" s="187" t="s">
        <v>810</v>
      </c>
      <c r="D392" s="187" t="s">
        <v>143</v>
      </c>
      <c r="E392" s="188" t="s">
        <v>811</v>
      </c>
      <c r="F392" s="189" t="s">
        <v>812</v>
      </c>
      <c r="G392" s="190" t="s">
        <v>146</v>
      </c>
      <c r="H392" s="191">
        <v>24</v>
      </c>
      <c r="I392" s="192"/>
      <c r="J392" s="193">
        <f>ROUND(I392*H392,2)</f>
        <v>0</v>
      </c>
      <c r="K392" s="189" t="s">
        <v>22</v>
      </c>
      <c r="L392" s="60"/>
      <c r="M392" s="194" t="s">
        <v>22</v>
      </c>
      <c r="N392" s="195" t="s">
        <v>50</v>
      </c>
      <c r="O392" s="41"/>
      <c r="P392" s="196">
        <f>O392*H392</f>
        <v>0</v>
      </c>
      <c r="Q392" s="196">
        <v>6.0000000000000002E-5</v>
      </c>
      <c r="R392" s="196">
        <f>Q392*H392</f>
        <v>1.4400000000000001E-3</v>
      </c>
      <c r="S392" s="196">
        <v>0</v>
      </c>
      <c r="T392" s="197">
        <f>S392*H392</f>
        <v>0</v>
      </c>
      <c r="AR392" s="23" t="s">
        <v>229</v>
      </c>
      <c r="AT392" s="23" t="s">
        <v>143</v>
      </c>
      <c r="AU392" s="23" t="s">
        <v>89</v>
      </c>
      <c r="AY392" s="23" t="s">
        <v>140</v>
      </c>
      <c r="BE392" s="198">
        <f>IF(N392="základní",J392,0)</f>
        <v>0</v>
      </c>
      <c r="BF392" s="198">
        <f>IF(N392="snížená",J392,0)</f>
        <v>0</v>
      </c>
      <c r="BG392" s="198">
        <f>IF(N392="zákl. přenesená",J392,0)</f>
        <v>0</v>
      </c>
      <c r="BH392" s="198">
        <f>IF(N392="sníž. přenesená",J392,0)</f>
        <v>0</v>
      </c>
      <c r="BI392" s="198">
        <f>IF(N392="nulová",J392,0)</f>
        <v>0</v>
      </c>
      <c r="BJ392" s="23" t="s">
        <v>89</v>
      </c>
      <c r="BK392" s="198">
        <f>ROUND(I392*H392,2)</f>
        <v>0</v>
      </c>
      <c r="BL392" s="23" t="s">
        <v>229</v>
      </c>
      <c r="BM392" s="23" t="s">
        <v>813</v>
      </c>
    </row>
    <row r="393" spans="2:65" s="1" customFormat="1" ht="31.5" customHeight="1">
      <c r="B393" s="40"/>
      <c r="C393" s="229" t="s">
        <v>814</v>
      </c>
      <c r="D393" s="229" t="s">
        <v>230</v>
      </c>
      <c r="E393" s="230" t="s">
        <v>815</v>
      </c>
      <c r="F393" s="231" t="s">
        <v>816</v>
      </c>
      <c r="G393" s="232" t="s">
        <v>146</v>
      </c>
      <c r="H393" s="233">
        <v>24</v>
      </c>
      <c r="I393" s="234"/>
      <c r="J393" s="235">
        <f>ROUND(I393*H393,2)</f>
        <v>0</v>
      </c>
      <c r="K393" s="231" t="s">
        <v>22</v>
      </c>
      <c r="L393" s="236"/>
      <c r="M393" s="237" t="s">
        <v>22</v>
      </c>
      <c r="N393" s="238" t="s">
        <v>50</v>
      </c>
      <c r="O393" s="41"/>
      <c r="P393" s="196">
        <f>O393*H393</f>
        <v>0</v>
      </c>
      <c r="Q393" s="196">
        <v>1.0800000000000001E-2</v>
      </c>
      <c r="R393" s="196">
        <f>Q393*H393</f>
        <v>0.25919999999999999</v>
      </c>
      <c r="S393" s="196">
        <v>0</v>
      </c>
      <c r="T393" s="197">
        <f>S393*H393</f>
        <v>0</v>
      </c>
      <c r="AR393" s="23" t="s">
        <v>323</v>
      </c>
      <c r="AT393" s="23" t="s">
        <v>230</v>
      </c>
      <c r="AU393" s="23" t="s">
        <v>89</v>
      </c>
      <c r="AY393" s="23" t="s">
        <v>140</v>
      </c>
      <c r="BE393" s="198">
        <f>IF(N393="základní",J393,0)</f>
        <v>0</v>
      </c>
      <c r="BF393" s="198">
        <f>IF(N393="snížená",J393,0)</f>
        <v>0</v>
      </c>
      <c r="BG393" s="198">
        <f>IF(N393="zákl. přenesená",J393,0)</f>
        <v>0</v>
      </c>
      <c r="BH393" s="198">
        <f>IF(N393="sníž. přenesená",J393,0)</f>
        <v>0</v>
      </c>
      <c r="BI393" s="198">
        <f>IF(N393="nulová",J393,0)</f>
        <v>0</v>
      </c>
      <c r="BJ393" s="23" t="s">
        <v>89</v>
      </c>
      <c r="BK393" s="198">
        <f>ROUND(I393*H393,2)</f>
        <v>0</v>
      </c>
      <c r="BL393" s="23" t="s">
        <v>229</v>
      </c>
      <c r="BM393" s="23" t="s">
        <v>817</v>
      </c>
    </row>
    <row r="394" spans="2:65" s="1" customFormat="1" ht="31.5" customHeight="1">
      <c r="B394" s="40"/>
      <c r="C394" s="187" t="s">
        <v>818</v>
      </c>
      <c r="D394" s="187" t="s">
        <v>143</v>
      </c>
      <c r="E394" s="188" t="s">
        <v>819</v>
      </c>
      <c r="F394" s="189" t="s">
        <v>820</v>
      </c>
      <c r="G394" s="190" t="s">
        <v>217</v>
      </c>
      <c r="H394" s="191">
        <v>0.26100000000000001</v>
      </c>
      <c r="I394" s="192"/>
      <c r="J394" s="193">
        <f>ROUND(I394*H394,2)</f>
        <v>0</v>
      </c>
      <c r="K394" s="189" t="s">
        <v>147</v>
      </c>
      <c r="L394" s="60"/>
      <c r="M394" s="194" t="s">
        <v>22</v>
      </c>
      <c r="N394" s="195" t="s">
        <v>50</v>
      </c>
      <c r="O394" s="41"/>
      <c r="P394" s="196">
        <f>O394*H394</f>
        <v>0</v>
      </c>
      <c r="Q394" s="196">
        <v>0</v>
      </c>
      <c r="R394" s="196">
        <f>Q394*H394</f>
        <v>0</v>
      </c>
      <c r="S394" s="196">
        <v>0</v>
      </c>
      <c r="T394" s="197">
        <f>S394*H394</f>
        <v>0</v>
      </c>
      <c r="AR394" s="23" t="s">
        <v>229</v>
      </c>
      <c r="AT394" s="23" t="s">
        <v>143</v>
      </c>
      <c r="AU394" s="23" t="s">
        <v>89</v>
      </c>
      <c r="AY394" s="23" t="s">
        <v>140</v>
      </c>
      <c r="BE394" s="198">
        <f>IF(N394="základní",J394,0)</f>
        <v>0</v>
      </c>
      <c r="BF394" s="198">
        <f>IF(N394="snížená",J394,0)</f>
        <v>0</v>
      </c>
      <c r="BG394" s="198">
        <f>IF(N394="zákl. přenesená",J394,0)</f>
        <v>0</v>
      </c>
      <c r="BH394" s="198">
        <f>IF(N394="sníž. přenesená",J394,0)</f>
        <v>0</v>
      </c>
      <c r="BI394" s="198">
        <f>IF(N394="nulová",J394,0)</f>
        <v>0</v>
      </c>
      <c r="BJ394" s="23" t="s">
        <v>89</v>
      </c>
      <c r="BK394" s="198">
        <f>ROUND(I394*H394,2)</f>
        <v>0</v>
      </c>
      <c r="BL394" s="23" t="s">
        <v>229</v>
      </c>
      <c r="BM394" s="23" t="s">
        <v>821</v>
      </c>
    </row>
    <row r="395" spans="2:65" s="1" customFormat="1" ht="121.5">
      <c r="B395" s="40"/>
      <c r="C395" s="62"/>
      <c r="D395" s="202" t="s">
        <v>150</v>
      </c>
      <c r="E395" s="62"/>
      <c r="F395" s="203" t="s">
        <v>822</v>
      </c>
      <c r="G395" s="62"/>
      <c r="H395" s="62"/>
      <c r="I395" s="157"/>
      <c r="J395" s="62"/>
      <c r="K395" s="62"/>
      <c r="L395" s="60"/>
      <c r="M395" s="201"/>
      <c r="N395" s="41"/>
      <c r="O395" s="41"/>
      <c r="P395" s="41"/>
      <c r="Q395" s="41"/>
      <c r="R395" s="41"/>
      <c r="S395" s="41"/>
      <c r="T395" s="77"/>
      <c r="AT395" s="23" t="s">
        <v>150</v>
      </c>
      <c r="AU395" s="23" t="s">
        <v>89</v>
      </c>
    </row>
    <row r="396" spans="2:65" s="10" customFormat="1" ht="29.85" customHeight="1">
      <c r="B396" s="170"/>
      <c r="C396" s="171"/>
      <c r="D396" s="184" t="s">
        <v>77</v>
      </c>
      <c r="E396" s="185" t="s">
        <v>823</v>
      </c>
      <c r="F396" s="185" t="s">
        <v>824</v>
      </c>
      <c r="G396" s="171"/>
      <c r="H396" s="171"/>
      <c r="I396" s="174"/>
      <c r="J396" s="186">
        <f>BK396</f>
        <v>0</v>
      </c>
      <c r="K396" s="171"/>
      <c r="L396" s="176"/>
      <c r="M396" s="177"/>
      <c r="N396" s="178"/>
      <c r="O396" s="178"/>
      <c r="P396" s="179">
        <f>SUM(P397:P410)</f>
        <v>0</v>
      </c>
      <c r="Q396" s="178"/>
      <c r="R396" s="179">
        <f>SUM(R397:R410)</f>
        <v>2.3748480000000001</v>
      </c>
      <c r="S396" s="178"/>
      <c r="T396" s="180">
        <f>SUM(T397:T410)</f>
        <v>0</v>
      </c>
      <c r="AR396" s="181" t="s">
        <v>89</v>
      </c>
      <c r="AT396" s="182" t="s">
        <v>77</v>
      </c>
      <c r="AU396" s="182" t="s">
        <v>24</v>
      </c>
      <c r="AY396" s="181" t="s">
        <v>140</v>
      </c>
      <c r="BK396" s="183">
        <f>SUM(BK397:BK410)</f>
        <v>0</v>
      </c>
    </row>
    <row r="397" spans="2:65" s="1" customFormat="1" ht="31.5" customHeight="1">
      <c r="B397" s="40"/>
      <c r="C397" s="187" t="s">
        <v>825</v>
      </c>
      <c r="D397" s="187" t="s">
        <v>143</v>
      </c>
      <c r="E397" s="188" t="s">
        <v>826</v>
      </c>
      <c r="F397" s="189" t="s">
        <v>827</v>
      </c>
      <c r="G397" s="190" t="s">
        <v>158</v>
      </c>
      <c r="H397" s="191">
        <v>139.68</v>
      </c>
      <c r="I397" s="192"/>
      <c r="J397" s="193">
        <f>ROUND(I397*H397,2)</f>
        <v>0</v>
      </c>
      <c r="K397" s="189" t="s">
        <v>147</v>
      </c>
      <c r="L397" s="60"/>
      <c r="M397" s="194" t="s">
        <v>22</v>
      </c>
      <c r="N397" s="195" t="s">
        <v>50</v>
      </c>
      <c r="O397" s="41"/>
      <c r="P397" s="196">
        <f>O397*H397</f>
        <v>0</v>
      </c>
      <c r="Q397" s="196">
        <v>3.6700000000000001E-3</v>
      </c>
      <c r="R397" s="196">
        <f>Q397*H397</f>
        <v>0.51262560000000001</v>
      </c>
      <c r="S397" s="196">
        <v>0</v>
      </c>
      <c r="T397" s="197">
        <f>S397*H397</f>
        <v>0</v>
      </c>
      <c r="AR397" s="23" t="s">
        <v>229</v>
      </c>
      <c r="AT397" s="23" t="s">
        <v>143</v>
      </c>
      <c r="AU397" s="23" t="s">
        <v>89</v>
      </c>
      <c r="AY397" s="23" t="s">
        <v>140</v>
      </c>
      <c r="BE397" s="198">
        <f>IF(N397="základní",J397,0)</f>
        <v>0</v>
      </c>
      <c r="BF397" s="198">
        <f>IF(N397="snížená",J397,0)</f>
        <v>0</v>
      </c>
      <c r="BG397" s="198">
        <f>IF(N397="zákl. přenesená",J397,0)</f>
        <v>0</v>
      </c>
      <c r="BH397" s="198">
        <f>IF(N397="sníž. přenesená",J397,0)</f>
        <v>0</v>
      </c>
      <c r="BI397" s="198">
        <f>IF(N397="nulová",J397,0)</f>
        <v>0</v>
      </c>
      <c r="BJ397" s="23" t="s">
        <v>89</v>
      </c>
      <c r="BK397" s="198">
        <f>ROUND(I397*H397,2)</f>
        <v>0</v>
      </c>
      <c r="BL397" s="23" t="s">
        <v>229</v>
      </c>
      <c r="BM397" s="23" t="s">
        <v>828</v>
      </c>
    </row>
    <row r="398" spans="2:65" s="11" customFormat="1">
      <c r="B398" s="204"/>
      <c r="C398" s="205"/>
      <c r="D398" s="199" t="s">
        <v>161</v>
      </c>
      <c r="E398" s="206" t="s">
        <v>22</v>
      </c>
      <c r="F398" s="207" t="s">
        <v>829</v>
      </c>
      <c r="G398" s="205"/>
      <c r="H398" s="208">
        <v>139.68</v>
      </c>
      <c r="I398" s="209"/>
      <c r="J398" s="205"/>
      <c r="K398" s="205"/>
      <c r="L398" s="210"/>
      <c r="M398" s="211"/>
      <c r="N398" s="212"/>
      <c r="O398" s="212"/>
      <c r="P398" s="212"/>
      <c r="Q398" s="212"/>
      <c r="R398" s="212"/>
      <c r="S398" s="212"/>
      <c r="T398" s="213"/>
      <c r="AT398" s="214" t="s">
        <v>161</v>
      </c>
      <c r="AU398" s="214" t="s">
        <v>89</v>
      </c>
      <c r="AV398" s="11" t="s">
        <v>89</v>
      </c>
      <c r="AW398" s="11" t="s">
        <v>42</v>
      </c>
      <c r="AX398" s="11" t="s">
        <v>24</v>
      </c>
      <c r="AY398" s="214" t="s">
        <v>140</v>
      </c>
    </row>
    <row r="399" spans="2:65" s="1" customFormat="1" ht="22.5" customHeight="1">
      <c r="B399" s="40"/>
      <c r="C399" s="229" t="s">
        <v>830</v>
      </c>
      <c r="D399" s="229" t="s">
        <v>230</v>
      </c>
      <c r="E399" s="230" t="s">
        <v>831</v>
      </c>
      <c r="F399" s="231" t="s">
        <v>832</v>
      </c>
      <c r="G399" s="232" t="s">
        <v>158</v>
      </c>
      <c r="H399" s="233">
        <v>153.648</v>
      </c>
      <c r="I399" s="234"/>
      <c r="J399" s="235">
        <f>ROUND(I399*H399,2)</f>
        <v>0</v>
      </c>
      <c r="K399" s="231" t="s">
        <v>22</v>
      </c>
      <c r="L399" s="236"/>
      <c r="M399" s="237" t="s">
        <v>22</v>
      </c>
      <c r="N399" s="238" t="s">
        <v>50</v>
      </c>
      <c r="O399" s="41"/>
      <c r="P399" s="196">
        <f>O399*H399</f>
        <v>0</v>
      </c>
      <c r="Q399" s="196">
        <v>1.18E-2</v>
      </c>
      <c r="R399" s="196">
        <f>Q399*H399</f>
        <v>1.8130463999999999</v>
      </c>
      <c r="S399" s="196">
        <v>0</v>
      </c>
      <c r="T399" s="197">
        <f>S399*H399</f>
        <v>0</v>
      </c>
      <c r="AR399" s="23" t="s">
        <v>323</v>
      </c>
      <c r="AT399" s="23" t="s">
        <v>230</v>
      </c>
      <c r="AU399" s="23" t="s">
        <v>89</v>
      </c>
      <c r="AY399" s="23" t="s">
        <v>140</v>
      </c>
      <c r="BE399" s="198">
        <f>IF(N399="základní",J399,0)</f>
        <v>0</v>
      </c>
      <c r="BF399" s="198">
        <f>IF(N399="snížená",J399,0)</f>
        <v>0</v>
      </c>
      <c r="BG399" s="198">
        <f>IF(N399="zákl. přenesená",J399,0)</f>
        <v>0</v>
      </c>
      <c r="BH399" s="198">
        <f>IF(N399="sníž. přenesená",J399,0)</f>
        <v>0</v>
      </c>
      <c r="BI399" s="198">
        <f>IF(N399="nulová",J399,0)</f>
        <v>0</v>
      </c>
      <c r="BJ399" s="23" t="s">
        <v>89</v>
      </c>
      <c r="BK399" s="198">
        <f>ROUND(I399*H399,2)</f>
        <v>0</v>
      </c>
      <c r="BL399" s="23" t="s">
        <v>229</v>
      </c>
      <c r="BM399" s="23" t="s">
        <v>833</v>
      </c>
    </row>
    <row r="400" spans="2:65" s="11" customFormat="1">
      <c r="B400" s="204"/>
      <c r="C400" s="205"/>
      <c r="D400" s="199" t="s">
        <v>161</v>
      </c>
      <c r="E400" s="205"/>
      <c r="F400" s="207" t="s">
        <v>834</v>
      </c>
      <c r="G400" s="205"/>
      <c r="H400" s="208">
        <v>153.648</v>
      </c>
      <c r="I400" s="209"/>
      <c r="J400" s="205"/>
      <c r="K400" s="205"/>
      <c r="L400" s="210"/>
      <c r="M400" s="211"/>
      <c r="N400" s="212"/>
      <c r="O400" s="212"/>
      <c r="P400" s="212"/>
      <c r="Q400" s="212"/>
      <c r="R400" s="212"/>
      <c r="S400" s="212"/>
      <c r="T400" s="213"/>
      <c r="AT400" s="214" t="s">
        <v>161</v>
      </c>
      <c r="AU400" s="214" t="s">
        <v>89</v>
      </c>
      <c r="AV400" s="11" t="s">
        <v>89</v>
      </c>
      <c r="AW400" s="11" t="s">
        <v>6</v>
      </c>
      <c r="AX400" s="11" t="s">
        <v>24</v>
      </c>
      <c r="AY400" s="214" t="s">
        <v>140</v>
      </c>
    </row>
    <row r="401" spans="2:65" s="1" customFormat="1" ht="31.5" customHeight="1">
      <c r="B401" s="40"/>
      <c r="C401" s="187" t="s">
        <v>835</v>
      </c>
      <c r="D401" s="187" t="s">
        <v>143</v>
      </c>
      <c r="E401" s="188" t="s">
        <v>836</v>
      </c>
      <c r="F401" s="189" t="s">
        <v>837</v>
      </c>
      <c r="G401" s="190" t="s">
        <v>158</v>
      </c>
      <c r="H401" s="191">
        <v>139.68</v>
      </c>
      <c r="I401" s="192"/>
      <c r="J401" s="193">
        <f>ROUND(I401*H401,2)</f>
        <v>0</v>
      </c>
      <c r="K401" s="189" t="s">
        <v>147</v>
      </c>
      <c r="L401" s="60"/>
      <c r="M401" s="194" t="s">
        <v>22</v>
      </c>
      <c r="N401" s="195" t="s">
        <v>50</v>
      </c>
      <c r="O401" s="41"/>
      <c r="P401" s="196">
        <f>O401*H401</f>
        <v>0</v>
      </c>
      <c r="Q401" s="196">
        <v>0</v>
      </c>
      <c r="R401" s="196">
        <f>Q401*H401</f>
        <v>0</v>
      </c>
      <c r="S401" s="196">
        <v>0</v>
      </c>
      <c r="T401" s="197">
        <f>S401*H401</f>
        <v>0</v>
      </c>
      <c r="AR401" s="23" t="s">
        <v>229</v>
      </c>
      <c r="AT401" s="23" t="s">
        <v>143</v>
      </c>
      <c r="AU401" s="23" t="s">
        <v>89</v>
      </c>
      <c r="AY401" s="23" t="s">
        <v>140</v>
      </c>
      <c r="BE401" s="198">
        <f>IF(N401="základní",J401,0)</f>
        <v>0</v>
      </c>
      <c r="BF401" s="198">
        <f>IF(N401="snížená",J401,0)</f>
        <v>0</v>
      </c>
      <c r="BG401" s="198">
        <f>IF(N401="zákl. přenesená",J401,0)</f>
        <v>0</v>
      </c>
      <c r="BH401" s="198">
        <f>IF(N401="sníž. přenesená",J401,0)</f>
        <v>0</v>
      </c>
      <c r="BI401" s="198">
        <f>IF(N401="nulová",J401,0)</f>
        <v>0</v>
      </c>
      <c r="BJ401" s="23" t="s">
        <v>89</v>
      </c>
      <c r="BK401" s="198">
        <f>ROUND(I401*H401,2)</f>
        <v>0</v>
      </c>
      <c r="BL401" s="23" t="s">
        <v>229</v>
      </c>
      <c r="BM401" s="23" t="s">
        <v>838</v>
      </c>
    </row>
    <row r="402" spans="2:65" s="11" customFormat="1">
      <c r="B402" s="204"/>
      <c r="C402" s="205"/>
      <c r="D402" s="199" t="s">
        <v>161</v>
      </c>
      <c r="E402" s="206" t="s">
        <v>22</v>
      </c>
      <c r="F402" s="207" t="s">
        <v>829</v>
      </c>
      <c r="G402" s="205"/>
      <c r="H402" s="208">
        <v>139.68</v>
      </c>
      <c r="I402" s="209"/>
      <c r="J402" s="205"/>
      <c r="K402" s="205"/>
      <c r="L402" s="210"/>
      <c r="M402" s="211"/>
      <c r="N402" s="212"/>
      <c r="O402" s="212"/>
      <c r="P402" s="212"/>
      <c r="Q402" s="212"/>
      <c r="R402" s="212"/>
      <c r="S402" s="212"/>
      <c r="T402" s="213"/>
      <c r="AT402" s="214" t="s">
        <v>161</v>
      </c>
      <c r="AU402" s="214" t="s">
        <v>89</v>
      </c>
      <c r="AV402" s="11" t="s">
        <v>89</v>
      </c>
      <c r="AW402" s="11" t="s">
        <v>42</v>
      </c>
      <c r="AX402" s="11" t="s">
        <v>24</v>
      </c>
      <c r="AY402" s="214" t="s">
        <v>140</v>
      </c>
    </row>
    <row r="403" spans="2:65" s="1" customFormat="1" ht="22.5" customHeight="1">
      <c r="B403" s="40"/>
      <c r="C403" s="187" t="s">
        <v>839</v>
      </c>
      <c r="D403" s="187" t="s">
        <v>143</v>
      </c>
      <c r="E403" s="188" t="s">
        <v>840</v>
      </c>
      <c r="F403" s="189" t="s">
        <v>841</v>
      </c>
      <c r="G403" s="190" t="s">
        <v>158</v>
      </c>
      <c r="H403" s="191">
        <v>139.68</v>
      </c>
      <c r="I403" s="192"/>
      <c r="J403" s="193">
        <f>ROUND(I403*H403,2)</f>
        <v>0</v>
      </c>
      <c r="K403" s="189" t="s">
        <v>147</v>
      </c>
      <c r="L403" s="60"/>
      <c r="M403" s="194" t="s">
        <v>22</v>
      </c>
      <c r="N403" s="195" t="s">
        <v>50</v>
      </c>
      <c r="O403" s="41"/>
      <c r="P403" s="196">
        <f>O403*H403</f>
        <v>0</v>
      </c>
      <c r="Q403" s="196">
        <v>2.9999999999999997E-4</v>
      </c>
      <c r="R403" s="196">
        <f>Q403*H403</f>
        <v>4.1903999999999997E-2</v>
      </c>
      <c r="S403" s="196">
        <v>0</v>
      </c>
      <c r="T403" s="197">
        <f>S403*H403</f>
        <v>0</v>
      </c>
      <c r="AR403" s="23" t="s">
        <v>229</v>
      </c>
      <c r="AT403" s="23" t="s">
        <v>143</v>
      </c>
      <c r="AU403" s="23" t="s">
        <v>89</v>
      </c>
      <c r="AY403" s="23" t="s">
        <v>140</v>
      </c>
      <c r="BE403" s="198">
        <f>IF(N403="základní",J403,0)</f>
        <v>0</v>
      </c>
      <c r="BF403" s="198">
        <f>IF(N403="snížená",J403,0)</f>
        <v>0</v>
      </c>
      <c r="BG403" s="198">
        <f>IF(N403="zákl. přenesená",J403,0)</f>
        <v>0</v>
      </c>
      <c r="BH403" s="198">
        <f>IF(N403="sníž. přenesená",J403,0)</f>
        <v>0</v>
      </c>
      <c r="BI403" s="198">
        <f>IF(N403="nulová",J403,0)</f>
        <v>0</v>
      </c>
      <c r="BJ403" s="23" t="s">
        <v>89</v>
      </c>
      <c r="BK403" s="198">
        <f>ROUND(I403*H403,2)</f>
        <v>0</v>
      </c>
      <c r="BL403" s="23" t="s">
        <v>229</v>
      </c>
      <c r="BM403" s="23" t="s">
        <v>842</v>
      </c>
    </row>
    <row r="404" spans="2:65" s="1" customFormat="1" ht="40.5">
      <c r="B404" s="40"/>
      <c r="C404" s="62"/>
      <c r="D404" s="202" t="s">
        <v>150</v>
      </c>
      <c r="E404" s="62"/>
      <c r="F404" s="203" t="s">
        <v>843</v>
      </c>
      <c r="G404" s="62"/>
      <c r="H404" s="62"/>
      <c r="I404" s="157"/>
      <c r="J404" s="62"/>
      <c r="K404" s="62"/>
      <c r="L404" s="60"/>
      <c r="M404" s="201"/>
      <c r="N404" s="41"/>
      <c r="O404" s="41"/>
      <c r="P404" s="41"/>
      <c r="Q404" s="41"/>
      <c r="R404" s="41"/>
      <c r="S404" s="41"/>
      <c r="T404" s="77"/>
      <c r="AT404" s="23" t="s">
        <v>150</v>
      </c>
      <c r="AU404" s="23" t="s">
        <v>89</v>
      </c>
    </row>
    <row r="405" spans="2:65" s="11" customFormat="1">
      <c r="B405" s="204"/>
      <c r="C405" s="205"/>
      <c r="D405" s="199" t="s">
        <v>161</v>
      </c>
      <c r="E405" s="206" t="s">
        <v>22</v>
      </c>
      <c r="F405" s="207" t="s">
        <v>829</v>
      </c>
      <c r="G405" s="205"/>
      <c r="H405" s="208">
        <v>139.68</v>
      </c>
      <c r="I405" s="209"/>
      <c r="J405" s="205"/>
      <c r="K405" s="205"/>
      <c r="L405" s="210"/>
      <c r="M405" s="211"/>
      <c r="N405" s="212"/>
      <c r="O405" s="212"/>
      <c r="P405" s="212"/>
      <c r="Q405" s="212"/>
      <c r="R405" s="212"/>
      <c r="S405" s="212"/>
      <c r="T405" s="213"/>
      <c r="AT405" s="214" t="s">
        <v>161</v>
      </c>
      <c r="AU405" s="214" t="s">
        <v>89</v>
      </c>
      <c r="AV405" s="11" t="s">
        <v>89</v>
      </c>
      <c r="AW405" s="11" t="s">
        <v>42</v>
      </c>
      <c r="AX405" s="11" t="s">
        <v>24</v>
      </c>
      <c r="AY405" s="214" t="s">
        <v>140</v>
      </c>
    </row>
    <row r="406" spans="2:65" s="1" customFormat="1" ht="22.5" customHeight="1">
      <c r="B406" s="40"/>
      <c r="C406" s="187" t="s">
        <v>844</v>
      </c>
      <c r="D406" s="187" t="s">
        <v>143</v>
      </c>
      <c r="E406" s="188" t="s">
        <v>845</v>
      </c>
      <c r="F406" s="189" t="s">
        <v>846</v>
      </c>
      <c r="G406" s="190" t="s">
        <v>175</v>
      </c>
      <c r="H406" s="191">
        <v>242.4</v>
      </c>
      <c r="I406" s="192"/>
      <c r="J406" s="193">
        <f>ROUND(I406*H406,2)</f>
        <v>0</v>
      </c>
      <c r="K406" s="189" t="s">
        <v>147</v>
      </c>
      <c r="L406" s="60"/>
      <c r="M406" s="194" t="s">
        <v>22</v>
      </c>
      <c r="N406" s="195" t="s">
        <v>50</v>
      </c>
      <c r="O406" s="41"/>
      <c r="P406" s="196">
        <f>O406*H406</f>
        <v>0</v>
      </c>
      <c r="Q406" s="196">
        <v>3.0000000000000001E-5</v>
      </c>
      <c r="R406" s="196">
        <f>Q406*H406</f>
        <v>7.2720000000000007E-3</v>
      </c>
      <c r="S406" s="196">
        <v>0</v>
      </c>
      <c r="T406" s="197">
        <f>S406*H406</f>
        <v>0</v>
      </c>
      <c r="AR406" s="23" t="s">
        <v>229</v>
      </c>
      <c r="AT406" s="23" t="s">
        <v>143</v>
      </c>
      <c r="AU406" s="23" t="s">
        <v>89</v>
      </c>
      <c r="AY406" s="23" t="s">
        <v>140</v>
      </c>
      <c r="BE406" s="198">
        <f>IF(N406="základní",J406,0)</f>
        <v>0</v>
      </c>
      <c r="BF406" s="198">
        <f>IF(N406="snížená",J406,0)</f>
        <v>0</v>
      </c>
      <c r="BG406" s="198">
        <f>IF(N406="zákl. přenesená",J406,0)</f>
        <v>0</v>
      </c>
      <c r="BH406" s="198">
        <f>IF(N406="sníž. přenesená",J406,0)</f>
        <v>0</v>
      </c>
      <c r="BI406" s="198">
        <f>IF(N406="nulová",J406,0)</f>
        <v>0</v>
      </c>
      <c r="BJ406" s="23" t="s">
        <v>89</v>
      </c>
      <c r="BK406" s="198">
        <f>ROUND(I406*H406,2)</f>
        <v>0</v>
      </c>
      <c r="BL406" s="23" t="s">
        <v>229</v>
      </c>
      <c r="BM406" s="23" t="s">
        <v>847</v>
      </c>
    </row>
    <row r="407" spans="2:65" s="1" customFormat="1" ht="40.5">
      <c r="B407" s="40"/>
      <c r="C407" s="62"/>
      <c r="D407" s="202" t="s">
        <v>150</v>
      </c>
      <c r="E407" s="62"/>
      <c r="F407" s="203" t="s">
        <v>843</v>
      </c>
      <c r="G407" s="62"/>
      <c r="H407" s="62"/>
      <c r="I407" s="157"/>
      <c r="J407" s="62"/>
      <c r="K407" s="62"/>
      <c r="L407" s="60"/>
      <c r="M407" s="201"/>
      <c r="N407" s="41"/>
      <c r="O407" s="41"/>
      <c r="P407" s="41"/>
      <c r="Q407" s="41"/>
      <c r="R407" s="41"/>
      <c r="S407" s="41"/>
      <c r="T407" s="77"/>
      <c r="AT407" s="23" t="s">
        <v>150</v>
      </c>
      <c r="AU407" s="23" t="s">
        <v>89</v>
      </c>
    </row>
    <row r="408" spans="2:65" s="11" customFormat="1">
      <c r="B408" s="204"/>
      <c r="C408" s="205"/>
      <c r="D408" s="199" t="s">
        <v>161</v>
      </c>
      <c r="E408" s="206" t="s">
        <v>22</v>
      </c>
      <c r="F408" s="207" t="s">
        <v>848</v>
      </c>
      <c r="G408" s="205"/>
      <c r="H408" s="208">
        <v>242.4</v>
      </c>
      <c r="I408" s="209"/>
      <c r="J408" s="205"/>
      <c r="K408" s="205"/>
      <c r="L408" s="210"/>
      <c r="M408" s="211"/>
      <c r="N408" s="212"/>
      <c r="O408" s="212"/>
      <c r="P408" s="212"/>
      <c r="Q408" s="212"/>
      <c r="R408" s="212"/>
      <c r="S408" s="212"/>
      <c r="T408" s="213"/>
      <c r="AT408" s="214" t="s">
        <v>161</v>
      </c>
      <c r="AU408" s="214" t="s">
        <v>89</v>
      </c>
      <c r="AV408" s="11" t="s">
        <v>89</v>
      </c>
      <c r="AW408" s="11" t="s">
        <v>42</v>
      </c>
      <c r="AX408" s="11" t="s">
        <v>24</v>
      </c>
      <c r="AY408" s="214" t="s">
        <v>140</v>
      </c>
    </row>
    <row r="409" spans="2:65" s="1" customFormat="1" ht="31.5" customHeight="1">
      <c r="B409" s="40"/>
      <c r="C409" s="187" t="s">
        <v>849</v>
      </c>
      <c r="D409" s="187" t="s">
        <v>143</v>
      </c>
      <c r="E409" s="188" t="s">
        <v>850</v>
      </c>
      <c r="F409" s="189" t="s">
        <v>851</v>
      </c>
      <c r="G409" s="190" t="s">
        <v>217</v>
      </c>
      <c r="H409" s="191">
        <v>2.375</v>
      </c>
      <c r="I409" s="192"/>
      <c r="J409" s="193">
        <f>ROUND(I409*H409,2)</f>
        <v>0</v>
      </c>
      <c r="K409" s="189" t="s">
        <v>147</v>
      </c>
      <c r="L409" s="60"/>
      <c r="M409" s="194" t="s">
        <v>22</v>
      </c>
      <c r="N409" s="195" t="s">
        <v>50</v>
      </c>
      <c r="O409" s="41"/>
      <c r="P409" s="196">
        <f>O409*H409</f>
        <v>0</v>
      </c>
      <c r="Q409" s="196">
        <v>0</v>
      </c>
      <c r="R409" s="196">
        <f>Q409*H409</f>
        <v>0</v>
      </c>
      <c r="S409" s="196">
        <v>0</v>
      </c>
      <c r="T409" s="197">
        <f>S409*H409</f>
        <v>0</v>
      </c>
      <c r="AR409" s="23" t="s">
        <v>229</v>
      </c>
      <c r="AT409" s="23" t="s">
        <v>143</v>
      </c>
      <c r="AU409" s="23" t="s">
        <v>89</v>
      </c>
      <c r="AY409" s="23" t="s">
        <v>140</v>
      </c>
      <c r="BE409" s="198">
        <f>IF(N409="základní",J409,0)</f>
        <v>0</v>
      </c>
      <c r="BF409" s="198">
        <f>IF(N409="snížená",J409,0)</f>
        <v>0</v>
      </c>
      <c r="BG409" s="198">
        <f>IF(N409="zákl. přenesená",J409,0)</f>
        <v>0</v>
      </c>
      <c r="BH409" s="198">
        <f>IF(N409="sníž. přenesená",J409,0)</f>
        <v>0</v>
      </c>
      <c r="BI409" s="198">
        <f>IF(N409="nulová",J409,0)</f>
        <v>0</v>
      </c>
      <c r="BJ409" s="23" t="s">
        <v>89</v>
      </c>
      <c r="BK409" s="198">
        <f>ROUND(I409*H409,2)</f>
        <v>0</v>
      </c>
      <c r="BL409" s="23" t="s">
        <v>229</v>
      </c>
      <c r="BM409" s="23" t="s">
        <v>852</v>
      </c>
    </row>
    <row r="410" spans="2:65" s="1" customFormat="1" ht="121.5">
      <c r="B410" s="40"/>
      <c r="C410" s="62"/>
      <c r="D410" s="202" t="s">
        <v>150</v>
      </c>
      <c r="E410" s="62"/>
      <c r="F410" s="203" t="s">
        <v>337</v>
      </c>
      <c r="G410" s="62"/>
      <c r="H410" s="62"/>
      <c r="I410" s="157"/>
      <c r="J410" s="62"/>
      <c r="K410" s="62"/>
      <c r="L410" s="60"/>
      <c r="M410" s="201"/>
      <c r="N410" s="41"/>
      <c r="O410" s="41"/>
      <c r="P410" s="41"/>
      <c r="Q410" s="41"/>
      <c r="R410" s="41"/>
      <c r="S410" s="41"/>
      <c r="T410" s="77"/>
      <c r="AT410" s="23" t="s">
        <v>150</v>
      </c>
      <c r="AU410" s="23" t="s">
        <v>89</v>
      </c>
    </row>
    <row r="411" spans="2:65" s="10" customFormat="1" ht="29.85" customHeight="1">
      <c r="B411" s="170"/>
      <c r="C411" s="171"/>
      <c r="D411" s="184" t="s">
        <v>77</v>
      </c>
      <c r="E411" s="185" t="s">
        <v>853</v>
      </c>
      <c r="F411" s="185" t="s">
        <v>854</v>
      </c>
      <c r="G411" s="171"/>
      <c r="H411" s="171"/>
      <c r="I411" s="174"/>
      <c r="J411" s="186">
        <f>BK411</f>
        <v>0</v>
      </c>
      <c r="K411" s="171"/>
      <c r="L411" s="176"/>
      <c r="M411" s="177"/>
      <c r="N411" s="178"/>
      <c r="O411" s="178"/>
      <c r="P411" s="179">
        <f>SUM(P412:P437)</f>
        <v>0</v>
      </c>
      <c r="Q411" s="178"/>
      <c r="R411" s="179">
        <f>SUM(R412:R437)</f>
        <v>4.2439540100000004</v>
      </c>
      <c r="S411" s="178"/>
      <c r="T411" s="180">
        <f>SUM(T412:T437)</f>
        <v>0.83731500000000003</v>
      </c>
      <c r="AR411" s="181" t="s">
        <v>89</v>
      </c>
      <c r="AT411" s="182" t="s">
        <v>77</v>
      </c>
      <c r="AU411" s="182" t="s">
        <v>24</v>
      </c>
      <c r="AY411" s="181" t="s">
        <v>140</v>
      </c>
      <c r="BK411" s="183">
        <f>SUM(BK412:BK437)</f>
        <v>0</v>
      </c>
    </row>
    <row r="412" spans="2:65" s="1" customFormat="1" ht="22.5" customHeight="1">
      <c r="B412" s="40"/>
      <c r="C412" s="187" t="s">
        <v>855</v>
      </c>
      <c r="D412" s="187" t="s">
        <v>143</v>
      </c>
      <c r="E412" s="188" t="s">
        <v>856</v>
      </c>
      <c r="F412" s="189" t="s">
        <v>857</v>
      </c>
      <c r="G412" s="190" t="s">
        <v>158</v>
      </c>
      <c r="H412" s="191">
        <v>421.92599999999999</v>
      </c>
      <c r="I412" s="192"/>
      <c r="J412" s="193">
        <f>ROUND(I412*H412,2)</f>
        <v>0</v>
      </c>
      <c r="K412" s="189" t="s">
        <v>147</v>
      </c>
      <c r="L412" s="60"/>
      <c r="M412" s="194" t="s">
        <v>22</v>
      </c>
      <c r="N412" s="195" t="s">
        <v>50</v>
      </c>
      <c r="O412" s="41"/>
      <c r="P412" s="196">
        <f>O412*H412</f>
        <v>0</v>
      </c>
      <c r="Q412" s="196">
        <v>0</v>
      </c>
      <c r="R412" s="196">
        <f>Q412*H412</f>
        <v>0</v>
      </c>
      <c r="S412" s="196">
        <v>0</v>
      </c>
      <c r="T412" s="197">
        <f>S412*H412</f>
        <v>0</v>
      </c>
      <c r="AR412" s="23" t="s">
        <v>229</v>
      </c>
      <c r="AT412" s="23" t="s">
        <v>143</v>
      </c>
      <c r="AU412" s="23" t="s">
        <v>89</v>
      </c>
      <c r="AY412" s="23" t="s">
        <v>140</v>
      </c>
      <c r="BE412" s="198">
        <f>IF(N412="základní",J412,0)</f>
        <v>0</v>
      </c>
      <c r="BF412" s="198">
        <f>IF(N412="snížená",J412,0)</f>
        <v>0</v>
      </c>
      <c r="BG412" s="198">
        <f>IF(N412="zákl. přenesená",J412,0)</f>
        <v>0</v>
      </c>
      <c r="BH412" s="198">
        <f>IF(N412="sníž. přenesená",J412,0)</f>
        <v>0</v>
      </c>
      <c r="BI412" s="198">
        <f>IF(N412="nulová",J412,0)</f>
        <v>0</v>
      </c>
      <c r="BJ412" s="23" t="s">
        <v>89</v>
      </c>
      <c r="BK412" s="198">
        <f>ROUND(I412*H412,2)</f>
        <v>0</v>
      </c>
      <c r="BL412" s="23" t="s">
        <v>229</v>
      </c>
      <c r="BM412" s="23" t="s">
        <v>858</v>
      </c>
    </row>
    <row r="413" spans="2:65" s="1" customFormat="1" ht="54">
      <c r="B413" s="40"/>
      <c r="C413" s="62"/>
      <c r="D413" s="202" t="s">
        <v>150</v>
      </c>
      <c r="E413" s="62"/>
      <c r="F413" s="203" t="s">
        <v>859</v>
      </c>
      <c r="G413" s="62"/>
      <c r="H413" s="62"/>
      <c r="I413" s="157"/>
      <c r="J413" s="62"/>
      <c r="K413" s="62"/>
      <c r="L413" s="60"/>
      <c r="M413" s="201"/>
      <c r="N413" s="41"/>
      <c r="O413" s="41"/>
      <c r="P413" s="41"/>
      <c r="Q413" s="41"/>
      <c r="R413" s="41"/>
      <c r="S413" s="41"/>
      <c r="T413" s="77"/>
      <c r="AT413" s="23" t="s">
        <v>150</v>
      </c>
      <c r="AU413" s="23" t="s">
        <v>89</v>
      </c>
    </row>
    <row r="414" spans="2:65" s="11" customFormat="1">
      <c r="B414" s="204"/>
      <c r="C414" s="205"/>
      <c r="D414" s="199" t="s">
        <v>161</v>
      </c>
      <c r="E414" s="206" t="s">
        <v>22</v>
      </c>
      <c r="F414" s="207" t="s">
        <v>860</v>
      </c>
      <c r="G414" s="205"/>
      <c r="H414" s="208">
        <v>421.92599999999999</v>
      </c>
      <c r="I414" s="209"/>
      <c r="J414" s="205"/>
      <c r="K414" s="205"/>
      <c r="L414" s="210"/>
      <c r="M414" s="211"/>
      <c r="N414" s="212"/>
      <c r="O414" s="212"/>
      <c r="P414" s="212"/>
      <c r="Q414" s="212"/>
      <c r="R414" s="212"/>
      <c r="S414" s="212"/>
      <c r="T414" s="213"/>
      <c r="AT414" s="214" t="s">
        <v>161</v>
      </c>
      <c r="AU414" s="214" t="s">
        <v>89</v>
      </c>
      <c r="AV414" s="11" t="s">
        <v>89</v>
      </c>
      <c r="AW414" s="11" t="s">
        <v>42</v>
      </c>
      <c r="AX414" s="11" t="s">
        <v>24</v>
      </c>
      <c r="AY414" s="214" t="s">
        <v>140</v>
      </c>
    </row>
    <row r="415" spans="2:65" s="1" customFormat="1" ht="31.5" customHeight="1">
      <c r="B415" s="40"/>
      <c r="C415" s="187" t="s">
        <v>861</v>
      </c>
      <c r="D415" s="187" t="s">
        <v>143</v>
      </c>
      <c r="E415" s="188" t="s">
        <v>862</v>
      </c>
      <c r="F415" s="189" t="s">
        <v>863</v>
      </c>
      <c r="G415" s="190" t="s">
        <v>158</v>
      </c>
      <c r="H415" s="191">
        <v>421.92599999999999</v>
      </c>
      <c r="I415" s="192"/>
      <c r="J415" s="193">
        <f>ROUND(I415*H415,2)</f>
        <v>0</v>
      </c>
      <c r="K415" s="189" t="s">
        <v>147</v>
      </c>
      <c r="L415" s="60"/>
      <c r="M415" s="194" t="s">
        <v>22</v>
      </c>
      <c r="N415" s="195" t="s">
        <v>50</v>
      </c>
      <c r="O415" s="41"/>
      <c r="P415" s="196">
        <f>O415*H415</f>
        <v>0</v>
      </c>
      <c r="Q415" s="196">
        <v>3.0000000000000001E-5</v>
      </c>
      <c r="R415" s="196">
        <f>Q415*H415</f>
        <v>1.265778E-2</v>
      </c>
      <c r="S415" s="196">
        <v>0</v>
      </c>
      <c r="T415" s="197">
        <f>S415*H415</f>
        <v>0</v>
      </c>
      <c r="AR415" s="23" t="s">
        <v>229</v>
      </c>
      <c r="AT415" s="23" t="s">
        <v>143</v>
      </c>
      <c r="AU415" s="23" t="s">
        <v>89</v>
      </c>
      <c r="AY415" s="23" t="s">
        <v>140</v>
      </c>
      <c r="BE415" s="198">
        <f>IF(N415="základní",J415,0)</f>
        <v>0</v>
      </c>
      <c r="BF415" s="198">
        <f>IF(N415="snížená",J415,0)</f>
        <v>0</v>
      </c>
      <c r="BG415" s="198">
        <f>IF(N415="zákl. přenesená",J415,0)</f>
        <v>0</v>
      </c>
      <c r="BH415" s="198">
        <f>IF(N415="sníž. přenesená",J415,0)</f>
        <v>0</v>
      </c>
      <c r="BI415" s="198">
        <f>IF(N415="nulová",J415,0)</f>
        <v>0</v>
      </c>
      <c r="BJ415" s="23" t="s">
        <v>89</v>
      </c>
      <c r="BK415" s="198">
        <f>ROUND(I415*H415,2)</f>
        <v>0</v>
      </c>
      <c r="BL415" s="23" t="s">
        <v>229</v>
      </c>
      <c r="BM415" s="23" t="s">
        <v>864</v>
      </c>
    </row>
    <row r="416" spans="2:65" s="1" customFormat="1" ht="54">
      <c r="B416" s="40"/>
      <c r="C416" s="62"/>
      <c r="D416" s="202" t="s">
        <v>150</v>
      </c>
      <c r="E416" s="62"/>
      <c r="F416" s="203" t="s">
        <v>859</v>
      </c>
      <c r="G416" s="62"/>
      <c r="H416" s="62"/>
      <c r="I416" s="157"/>
      <c r="J416" s="62"/>
      <c r="K416" s="62"/>
      <c r="L416" s="60"/>
      <c r="M416" s="201"/>
      <c r="N416" s="41"/>
      <c r="O416" s="41"/>
      <c r="P416" s="41"/>
      <c r="Q416" s="41"/>
      <c r="R416" s="41"/>
      <c r="S416" s="41"/>
      <c r="T416" s="77"/>
      <c r="AT416" s="23" t="s">
        <v>150</v>
      </c>
      <c r="AU416" s="23" t="s">
        <v>89</v>
      </c>
    </row>
    <row r="417" spans="2:65" s="11" customFormat="1">
      <c r="B417" s="204"/>
      <c r="C417" s="205"/>
      <c r="D417" s="199" t="s">
        <v>161</v>
      </c>
      <c r="E417" s="206" t="s">
        <v>22</v>
      </c>
      <c r="F417" s="207" t="s">
        <v>860</v>
      </c>
      <c r="G417" s="205"/>
      <c r="H417" s="208">
        <v>421.92599999999999</v>
      </c>
      <c r="I417" s="209"/>
      <c r="J417" s="205"/>
      <c r="K417" s="205"/>
      <c r="L417" s="210"/>
      <c r="M417" s="211"/>
      <c r="N417" s="212"/>
      <c r="O417" s="212"/>
      <c r="P417" s="212"/>
      <c r="Q417" s="212"/>
      <c r="R417" s="212"/>
      <c r="S417" s="212"/>
      <c r="T417" s="213"/>
      <c r="AT417" s="214" t="s">
        <v>161</v>
      </c>
      <c r="AU417" s="214" t="s">
        <v>89</v>
      </c>
      <c r="AV417" s="11" t="s">
        <v>89</v>
      </c>
      <c r="AW417" s="11" t="s">
        <v>42</v>
      </c>
      <c r="AX417" s="11" t="s">
        <v>24</v>
      </c>
      <c r="AY417" s="214" t="s">
        <v>140</v>
      </c>
    </row>
    <row r="418" spans="2:65" s="1" customFormat="1" ht="31.5" customHeight="1">
      <c r="B418" s="40"/>
      <c r="C418" s="187" t="s">
        <v>865</v>
      </c>
      <c r="D418" s="187" t="s">
        <v>143</v>
      </c>
      <c r="E418" s="188" t="s">
        <v>866</v>
      </c>
      <c r="F418" s="189" t="s">
        <v>867</v>
      </c>
      <c r="G418" s="190" t="s">
        <v>158</v>
      </c>
      <c r="H418" s="191">
        <v>421.92599999999999</v>
      </c>
      <c r="I418" s="192"/>
      <c r="J418" s="193">
        <f>ROUND(I418*H418,2)</f>
        <v>0</v>
      </c>
      <c r="K418" s="189" t="s">
        <v>147</v>
      </c>
      <c r="L418" s="60"/>
      <c r="M418" s="194" t="s">
        <v>22</v>
      </c>
      <c r="N418" s="195" t="s">
        <v>50</v>
      </c>
      <c r="O418" s="41"/>
      <c r="P418" s="196">
        <f>O418*H418</f>
        <v>0</v>
      </c>
      <c r="Q418" s="196">
        <v>7.5799999999999999E-3</v>
      </c>
      <c r="R418" s="196">
        <f>Q418*H418</f>
        <v>3.1981990799999997</v>
      </c>
      <c r="S418" s="196">
        <v>0</v>
      </c>
      <c r="T418" s="197">
        <f>S418*H418</f>
        <v>0</v>
      </c>
      <c r="AR418" s="23" t="s">
        <v>229</v>
      </c>
      <c r="AT418" s="23" t="s">
        <v>143</v>
      </c>
      <c r="AU418" s="23" t="s">
        <v>89</v>
      </c>
      <c r="AY418" s="23" t="s">
        <v>140</v>
      </c>
      <c r="BE418" s="198">
        <f>IF(N418="základní",J418,0)</f>
        <v>0</v>
      </c>
      <c r="BF418" s="198">
        <f>IF(N418="snížená",J418,0)</f>
        <v>0</v>
      </c>
      <c r="BG418" s="198">
        <f>IF(N418="zákl. přenesená",J418,0)</f>
        <v>0</v>
      </c>
      <c r="BH418" s="198">
        <f>IF(N418="sníž. přenesená",J418,0)</f>
        <v>0</v>
      </c>
      <c r="BI418" s="198">
        <f>IF(N418="nulová",J418,0)</f>
        <v>0</v>
      </c>
      <c r="BJ418" s="23" t="s">
        <v>89</v>
      </c>
      <c r="BK418" s="198">
        <f>ROUND(I418*H418,2)</f>
        <v>0</v>
      </c>
      <c r="BL418" s="23" t="s">
        <v>229</v>
      </c>
      <c r="BM418" s="23" t="s">
        <v>868</v>
      </c>
    </row>
    <row r="419" spans="2:65" s="1" customFormat="1" ht="54">
      <c r="B419" s="40"/>
      <c r="C419" s="62"/>
      <c r="D419" s="202" t="s">
        <v>150</v>
      </c>
      <c r="E419" s="62"/>
      <c r="F419" s="203" t="s">
        <v>859</v>
      </c>
      <c r="G419" s="62"/>
      <c r="H419" s="62"/>
      <c r="I419" s="157"/>
      <c r="J419" s="62"/>
      <c r="K419" s="62"/>
      <c r="L419" s="60"/>
      <c r="M419" s="201"/>
      <c r="N419" s="41"/>
      <c r="O419" s="41"/>
      <c r="P419" s="41"/>
      <c r="Q419" s="41"/>
      <c r="R419" s="41"/>
      <c r="S419" s="41"/>
      <c r="T419" s="77"/>
      <c r="AT419" s="23" t="s">
        <v>150</v>
      </c>
      <c r="AU419" s="23" t="s">
        <v>89</v>
      </c>
    </row>
    <row r="420" spans="2:65" s="11" customFormat="1">
      <c r="B420" s="204"/>
      <c r="C420" s="205"/>
      <c r="D420" s="199" t="s">
        <v>161</v>
      </c>
      <c r="E420" s="206" t="s">
        <v>22</v>
      </c>
      <c r="F420" s="207" t="s">
        <v>860</v>
      </c>
      <c r="G420" s="205"/>
      <c r="H420" s="208">
        <v>421.92599999999999</v>
      </c>
      <c r="I420" s="209"/>
      <c r="J420" s="205"/>
      <c r="K420" s="205"/>
      <c r="L420" s="210"/>
      <c r="M420" s="211"/>
      <c r="N420" s="212"/>
      <c r="O420" s="212"/>
      <c r="P420" s="212"/>
      <c r="Q420" s="212"/>
      <c r="R420" s="212"/>
      <c r="S420" s="212"/>
      <c r="T420" s="213"/>
      <c r="AT420" s="214" t="s">
        <v>161</v>
      </c>
      <c r="AU420" s="214" t="s">
        <v>89</v>
      </c>
      <c r="AV420" s="11" t="s">
        <v>89</v>
      </c>
      <c r="AW420" s="11" t="s">
        <v>42</v>
      </c>
      <c r="AX420" s="11" t="s">
        <v>24</v>
      </c>
      <c r="AY420" s="214" t="s">
        <v>140</v>
      </c>
    </row>
    <row r="421" spans="2:65" s="1" customFormat="1" ht="22.5" customHeight="1">
      <c r="B421" s="40"/>
      <c r="C421" s="187" t="s">
        <v>869</v>
      </c>
      <c r="D421" s="187" t="s">
        <v>143</v>
      </c>
      <c r="E421" s="188" t="s">
        <v>870</v>
      </c>
      <c r="F421" s="189" t="s">
        <v>871</v>
      </c>
      <c r="G421" s="190" t="s">
        <v>158</v>
      </c>
      <c r="H421" s="191">
        <v>334.92599999999999</v>
      </c>
      <c r="I421" s="192"/>
      <c r="J421" s="193">
        <f>ROUND(I421*H421,2)</f>
        <v>0</v>
      </c>
      <c r="K421" s="189" t="s">
        <v>147</v>
      </c>
      <c r="L421" s="60"/>
      <c r="M421" s="194" t="s">
        <v>22</v>
      </c>
      <c r="N421" s="195" t="s">
        <v>50</v>
      </c>
      <c r="O421" s="41"/>
      <c r="P421" s="196">
        <f>O421*H421</f>
        <v>0</v>
      </c>
      <c r="Q421" s="196">
        <v>0</v>
      </c>
      <c r="R421" s="196">
        <f>Q421*H421</f>
        <v>0</v>
      </c>
      <c r="S421" s="196">
        <v>2.5000000000000001E-3</v>
      </c>
      <c r="T421" s="197">
        <f>S421*H421</f>
        <v>0.83731500000000003</v>
      </c>
      <c r="AR421" s="23" t="s">
        <v>229</v>
      </c>
      <c r="AT421" s="23" t="s">
        <v>143</v>
      </c>
      <c r="AU421" s="23" t="s">
        <v>89</v>
      </c>
      <c r="AY421" s="23" t="s">
        <v>140</v>
      </c>
      <c r="BE421" s="198">
        <f>IF(N421="základní",J421,0)</f>
        <v>0</v>
      </c>
      <c r="BF421" s="198">
        <f>IF(N421="snížená",J421,0)</f>
        <v>0</v>
      </c>
      <c r="BG421" s="198">
        <f>IF(N421="zákl. přenesená",J421,0)</f>
        <v>0</v>
      </c>
      <c r="BH421" s="198">
        <f>IF(N421="sníž. přenesená",J421,0)</f>
        <v>0</v>
      </c>
      <c r="BI421" s="198">
        <f>IF(N421="nulová",J421,0)</f>
        <v>0</v>
      </c>
      <c r="BJ421" s="23" t="s">
        <v>89</v>
      </c>
      <c r="BK421" s="198">
        <f>ROUND(I421*H421,2)</f>
        <v>0</v>
      </c>
      <c r="BL421" s="23" t="s">
        <v>229</v>
      </c>
      <c r="BM421" s="23" t="s">
        <v>872</v>
      </c>
    </row>
    <row r="422" spans="2:65" s="11" customFormat="1">
      <c r="B422" s="204"/>
      <c r="C422" s="205"/>
      <c r="D422" s="199" t="s">
        <v>161</v>
      </c>
      <c r="E422" s="206" t="s">
        <v>22</v>
      </c>
      <c r="F422" s="207" t="s">
        <v>873</v>
      </c>
      <c r="G422" s="205"/>
      <c r="H422" s="208">
        <v>334.92599999999999</v>
      </c>
      <c r="I422" s="209"/>
      <c r="J422" s="205"/>
      <c r="K422" s="205"/>
      <c r="L422" s="210"/>
      <c r="M422" s="211"/>
      <c r="N422" s="212"/>
      <c r="O422" s="212"/>
      <c r="P422" s="212"/>
      <c r="Q422" s="212"/>
      <c r="R422" s="212"/>
      <c r="S422" s="212"/>
      <c r="T422" s="213"/>
      <c r="AT422" s="214" t="s">
        <v>161</v>
      </c>
      <c r="AU422" s="214" t="s">
        <v>89</v>
      </c>
      <c r="AV422" s="11" t="s">
        <v>89</v>
      </c>
      <c r="AW422" s="11" t="s">
        <v>42</v>
      </c>
      <c r="AX422" s="11" t="s">
        <v>24</v>
      </c>
      <c r="AY422" s="214" t="s">
        <v>140</v>
      </c>
    </row>
    <row r="423" spans="2:65" s="1" customFormat="1" ht="22.5" customHeight="1">
      <c r="B423" s="40"/>
      <c r="C423" s="187" t="s">
        <v>874</v>
      </c>
      <c r="D423" s="187" t="s">
        <v>143</v>
      </c>
      <c r="E423" s="188" t="s">
        <v>875</v>
      </c>
      <c r="F423" s="189" t="s">
        <v>876</v>
      </c>
      <c r="G423" s="190" t="s">
        <v>158</v>
      </c>
      <c r="H423" s="191">
        <v>421.92599999999999</v>
      </c>
      <c r="I423" s="192"/>
      <c r="J423" s="193">
        <f>ROUND(I423*H423,2)</f>
        <v>0</v>
      </c>
      <c r="K423" s="189" t="s">
        <v>147</v>
      </c>
      <c r="L423" s="60"/>
      <c r="M423" s="194" t="s">
        <v>22</v>
      </c>
      <c r="N423" s="195" t="s">
        <v>50</v>
      </c>
      <c r="O423" s="41"/>
      <c r="P423" s="196">
        <f>O423*H423</f>
        <v>0</v>
      </c>
      <c r="Q423" s="196">
        <v>2.9999999999999997E-4</v>
      </c>
      <c r="R423" s="196">
        <f>Q423*H423</f>
        <v>0.12657779999999999</v>
      </c>
      <c r="S423" s="196">
        <v>0</v>
      </c>
      <c r="T423" s="197">
        <f>S423*H423</f>
        <v>0</v>
      </c>
      <c r="AR423" s="23" t="s">
        <v>229</v>
      </c>
      <c r="AT423" s="23" t="s">
        <v>143</v>
      </c>
      <c r="AU423" s="23" t="s">
        <v>89</v>
      </c>
      <c r="AY423" s="23" t="s">
        <v>140</v>
      </c>
      <c r="BE423" s="198">
        <f>IF(N423="základní",J423,0)</f>
        <v>0</v>
      </c>
      <c r="BF423" s="198">
        <f>IF(N423="snížená",J423,0)</f>
        <v>0</v>
      </c>
      <c r="BG423" s="198">
        <f>IF(N423="zákl. přenesená",J423,0)</f>
        <v>0</v>
      </c>
      <c r="BH423" s="198">
        <f>IF(N423="sníž. přenesená",J423,0)</f>
        <v>0</v>
      </c>
      <c r="BI423" s="198">
        <f>IF(N423="nulová",J423,0)</f>
        <v>0</v>
      </c>
      <c r="BJ423" s="23" t="s">
        <v>89</v>
      </c>
      <c r="BK423" s="198">
        <f>ROUND(I423*H423,2)</f>
        <v>0</v>
      </c>
      <c r="BL423" s="23" t="s">
        <v>229</v>
      </c>
      <c r="BM423" s="23" t="s">
        <v>877</v>
      </c>
    </row>
    <row r="424" spans="2:65" s="11" customFormat="1">
      <c r="B424" s="204"/>
      <c r="C424" s="205"/>
      <c r="D424" s="199" t="s">
        <v>161</v>
      </c>
      <c r="E424" s="206" t="s">
        <v>22</v>
      </c>
      <c r="F424" s="207" t="s">
        <v>860</v>
      </c>
      <c r="G424" s="205"/>
      <c r="H424" s="208">
        <v>421.92599999999999</v>
      </c>
      <c r="I424" s="209"/>
      <c r="J424" s="205"/>
      <c r="K424" s="205"/>
      <c r="L424" s="210"/>
      <c r="M424" s="211"/>
      <c r="N424" s="212"/>
      <c r="O424" s="212"/>
      <c r="P424" s="212"/>
      <c r="Q424" s="212"/>
      <c r="R424" s="212"/>
      <c r="S424" s="212"/>
      <c r="T424" s="213"/>
      <c r="AT424" s="214" t="s">
        <v>161</v>
      </c>
      <c r="AU424" s="214" t="s">
        <v>89</v>
      </c>
      <c r="AV424" s="11" t="s">
        <v>89</v>
      </c>
      <c r="AW424" s="11" t="s">
        <v>42</v>
      </c>
      <c r="AX424" s="11" t="s">
        <v>24</v>
      </c>
      <c r="AY424" s="214" t="s">
        <v>140</v>
      </c>
    </row>
    <row r="425" spans="2:65" s="1" customFormat="1" ht="31.5" customHeight="1">
      <c r="B425" s="40"/>
      <c r="C425" s="229" t="s">
        <v>878</v>
      </c>
      <c r="D425" s="229" t="s">
        <v>230</v>
      </c>
      <c r="E425" s="230" t="s">
        <v>879</v>
      </c>
      <c r="F425" s="231" t="s">
        <v>880</v>
      </c>
      <c r="G425" s="232" t="s">
        <v>158</v>
      </c>
      <c r="H425" s="233">
        <v>464.11900000000003</v>
      </c>
      <c r="I425" s="234"/>
      <c r="J425" s="235">
        <f>ROUND(I425*H425,2)</f>
        <v>0</v>
      </c>
      <c r="K425" s="231" t="s">
        <v>147</v>
      </c>
      <c r="L425" s="236"/>
      <c r="M425" s="237" t="s">
        <v>22</v>
      </c>
      <c r="N425" s="238" t="s">
        <v>50</v>
      </c>
      <c r="O425" s="41"/>
      <c r="P425" s="196">
        <f>O425*H425</f>
        <v>0</v>
      </c>
      <c r="Q425" s="196">
        <v>1.8500000000000001E-3</v>
      </c>
      <c r="R425" s="196">
        <f>Q425*H425</f>
        <v>0.85862015000000014</v>
      </c>
      <c r="S425" s="196">
        <v>0</v>
      </c>
      <c r="T425" s="197">
        <f>S425*H425</f>
        <v>0</v>
      </c>
      <c r="AR425" s="23" t="s">
        <v>323</v>
      </c>
      <c r="AT425" s="23" t="s">
        <v>230</v>
      </c>
      <c r="AU425" s="23" t="s">
        <v>89</v>
      </c>
      <c r="AY425" s="23" t="s">
        <v>140</v>
      </c>
      <c r="BE425" s="198">
        <f>IF(N425="základní",J425,0)</f>
        <v>0</v>
      </c>
      <c r="BF425" s="198">
        <f>IF(N425="snížená",J425,0)</f>
        <v>0</v>
      </c>
      <c r="BG425" s="198">
        <f>IF(N425="zákl. přenesená",J425,0)</f>
        <v>0</v>
      </c>
      <c r="BH425" s="198">
        <f>IF(N425="sníž. přenesená",J425,0)</f>
        <v>0</v>
      </c>
      <c r="BI425" s="198">
        <f>IF(N425="nulová",J425,0)</f>
        <v>0</v>
      </c>
      <c r="BJ425" s="23" t="s">
        <v>89</v>
      </c>
      <c r="BK425" s="198">
        <f>ROUND(I425*H425,2)</f>
        <v>0</v>
      </c>
      <c r="BL425" s="23" t="s">
        <v>229</v>
      </c>
      <c r="BM425" s="23" t="s">
        <v>881</v>
      </c>
    </row>
    <row r="426" spans="2:65" s="11" customFormat="1">
      <c r="B426" s="204"/>
      <c r="C426" s="205"/>
      <c r="D426" s="199" t="s">
        <v>161</v>
      </c>
      <c r="E426" s="205"/>
      <c r="F426" s="207" t="s">
        <v>882</v>
      </c>
      <c r="G426" s="205"/>
      <c r="H426" s="208">
        <v>464.11900000000003</v>
      </c>
      <c r="I426" s="209"/>
      <c r="J426" s="205"/>
      <c r="K426" s="205"/>
      <c r="L426" s="210"/>
      <c r="M426" s="211"/>
      <c r="N426" s="212"/>
      <c r="O426" s="212"/>
      <c r="P426" s="212"/>
      <c r="Q426" s="212"/>
      <c r="R426" s="212"/>
      <c r="S426" s="212"/>
      <c r="T426" s="213"/>
      <c r="AT426" s="214" t="s">
        <v>161</v>
      </c>
      <c r="AU426" s="214" t="s">
        <v>89</v>
      </c>
      <c r="AV426" s="11" t="s">
        <v>89</v>
      </c>
      <c r="AW426" s="11" t="s">
        <v>6</v>
      </c>
      <c r="AX426" s="11" t="s">
        <v>24</v>
      </c>
      <c r="AY426" s="214" t="s">
        <v>140</v>
      </c>
    </row>
    <row r="427" spans="2:65" s="1" customFormat="1" ht="22.5" customHeight="1">
      <c r="B427" s="40"/>
      <c r="C427" s="187" t="s">
        <v>883</v>
      </c>
      <c r="D427" s="187" t="s">
        <v>143</v>
      </c>
      <c r="E427" s="188" t="s">
        <v>884</v>
      </c>
      <c r="F427" s="189" t="s">
        <v>885</v>
      </c>
      <c r="G427" s="190" t="s">
        <v>175</v>
      </c>
      <c r="H427" s="191">
        <v>426.96</v>
      </c>
      <c r="I427" s="192"/>
      <c r="J427" s="193">
        <f>ROUND(I427*H427,2)</f>
        <v>0</v>
      </c>
      <c r="K427" s="189" t="s">
        <v>147</v>
      </c>
      <c r="L427" s="60"/>
      <c r="M427" s="194" t="s">
        <v>22</v>
      </c>
      <c r="N427" s="195" t="s">
        <v>50</v>
      </c>
      <c r="O427" s="41"/>
      <c r="P427" s="196">
        <f>O427*H427</f>
        <v>0</v>
      </c>
      <c r="Q427" s="196">
        <v>2.0000000000000002E-5</v>
      </c>
      <c r="R427" s="196">
        <f>Q427*H427</f>
        <v>8.5392000000000003E-3</v>
      </c>
      <c r="S427" s="196">
        <v>0</v>
      </c>
      <c r="T427" s="197">
        <f>S427*H427</f>
        <v>0</v>
      </c>
      <c r="AR427" s="23" t="s">
        <v>229</v>
      </c>
      <c r="AT427" s="23" t="s">
        <v>143</v>
      </c>
      <c r="AU427" s="23" t="s">
        <v>89</v>
      </c>
      <c r="AY427" s="23" t="s">
        <v>140</v>
      </c>
      <c r="BE427" s="198">
        <f>IF(N427="základní",J427,0)</f>
        <v>0</v>
      </c>
      <c r="BF427" s="198">
        <f>IF(N427="snížená",J427,0)</f>
        <v>0</v>
      </c>
      <c r="BG427" s="198">
        <f>IF(N427="zákl. přenesená",J427,0)</f>
        <v>0</v>
      </c>
      <c r="BH427" s="198">
        <f>IF(N427="sníž. přenesená",J427,0)</f>
        <v>0</v>
      </c>
      <c r="BI427" s="198">
        <f>IF(N427="nulová",J427,0)</f>
        <v>0</v>
      </c>
      <c r="BJ427" s="23" t="s">
        <v>89</v>
      </c>
      <c r="BK427" s="198">
        <f>ROUND(I427*H427,2)</f>
        <v>0</v>
      </c>
      <c r="BL427" s="23" t="s">
        <v>229</v>
      </c>
      <c r="BM427" s="23" t="s">
        <v>886</v>
      </c>
    </row>
    <row r="428" spans="2:65" s="11" customFormat="1">
      <c r="B428" s="204"/>
      <c r="C428" s="205"/>
      <c r="D428" s="199" t="s">
        <v>161</v>
      </c>
      <c r="E428" s="206" t="s">
        <v>22</v>
      </c>
      <c r="F428" s="207" t="s">
        <v>887</v>
      </c>
      <c r="G428" s="205"/>
      <c r="H428" s="208">
        <v>426.96</v>
      </c>
      <c r="I428" s="209"/>
      <c r="J428" s="205"/>
      <c r="K428" s="205"/>
      <c r="L428" s="210"/>
      <c r="M428" s="211"/>
      <c r="N428" s="212"/>
      <c r="O428" s="212"/>
      <c r="P428" s="212"/>
      <c r="Q428" s="212"/>
      <c r="R428" s="212"/>
      <c r="S428" s="212"/>
      <c r="T428" s="213"/>
      <c r="AT428" s="214" t="s">
        <v>161</v>
      </c>
      <c r="AU428" s="214" t="s">
        <v>89</v>
      </c>
      <c r="AV428" s="11" t="s">
        <v>89</v>
      </c>
      <c r="AW428" s="11" t="s">
        <v>42</v>
      </c>
      <c r="AX428" s="11" t="s">
        <v>24</v>
      </c>
      <c r="AY428" s="214" t="s">
        <v>140</v>
      </c>
    </row>
    <row r="429" spans="2:65" s="1" customFormat="1" ht="31.5" customHeight="1">
      <c r="B429" s="40"/>
      <c r="C429" s="229" t="s">
        <v>888</v>
      </c>
      <c r="D429" s="229" t="s">
        <v>230</v>
      </c>
      <c r="E429" s="230" t="s">
        <v>889</v>
      </c>
      <c r="F429" s="231" t="s">
        <v>890</v>
      </c>
      <c r="G429" s="232" t="s">
        <v>146</v>
      </c>
      <c r="H429" s="233">
        <v>174.2</v>
      </c>
      <c r="I429" s="234"/>
      <c r="J429" s="235">
        <f>ROUND(I429*H429,2)</f>
        <v>0</v>
      </c>
      <c r="K429" s="231" t="s">
        <v>147</v>
      </c>
      <c r="L429" s="236"/>
      <c r="M429" s="237" t="s">
        <v>22</v>
      </c>
      <c r="N429" s="238" t="s">
        <v>50</v>
      </c>
      <c r="O429" s="41"/>
      <c r="P429" s="196">
        <f>O429*H429</f>
        <v>0</v>
      </c>
      <c r="Q429" s="196">
        <v>1.4999999999999999E-4</v>
      </c>
      <c r="R429" s="196">
        <f>Q429*H429</f>
        <v>2.6129999999999997E-2</v>
      </c>
      <c r="S429" s="196">
        <v>0</v>
      </c>
      <c r="T429" s="197">
        <f>S429*H429</f>
        <v>0</v>
      </c>
      <c r="AR429" s="23" t="s">
        <v>323</v>
      </c>
      <c r="AT429" s="23" t="s">
        <v>230</v>
      </c>
      <c r="AU429" s="23" t="s">
        <v>89</v>
      </c>
      <c r="AY429" s="23" t="s">
        <v>140</v>
      </c>
      <c r="BE429" s="198">
        <f>IF(N429="základní",J429,0)</f>
        <v>0</v>
      </c>
      <c r="BF429" s="198">
        <f>IF(N429="snížená",J429,0)</f>
        <v>0</v>
      </c>
      <c r="BG429" s="198">
        <f>IF(N429="zákl. přenesená",J429,0)</f>
        <v>0</v>
      </c>
      <c r="BH429" s="198">
        <f>IF(N429="sníž. přenesená",J429,0)</f>
        <v>0</v>
      </c>
      <c r="BI429" s="198">
        <f>IF(N429="nulová",J429,0)</f>
        <v>0</v>
      </c>
      <c r="BJ429" s="23" t="s">
        <v>89</v>
      </c>
      <c r="BK429" s="198">
        <f>ROUND(I429*H429,2)</f>
        <v>0</v>
      </c>
      <c r="BL429" s="23" t="s">
        <v>229</v>
      </c>
      <c r="BM429" s="23" t="s">
        <v>891</v>
      </c>
    </row>
    <row r="430" spans="2:65" s="1" customFormat="1" ht="27">
      <c r="B430" s="40"/>
      <c r="C430" s="62"/>
      <c r="D430" s="202" t="s">
        <v>350</v>
      </c>
      <c r="E430" s="62"/>
      <c r="F430" s="203" t="s">
        <v>892</v>
      </c>
      <c r="G430" s="62"/>
      <c r="H430" s="62"/>
      <c r="I430" s="157"/>
      <c r="J430" s="62"/>
      <c r="K430" s="62"/>
      <c r="L430" s="60"/>
      <c r="M430" s="201"/>
      <c r="N430" s="41"/>
      <c r="O430" s="41"/>
      <c r="P430" s="41"/>
      <c r="Q430" s="41"/>
      <c r="R430" s="41"/>
      <c r="S430" s="41"/>
      <c r="T430" s="77"/>
      <c r="AT430" s="23" t="s">
        <v>350</v>
      </c>
      <c r="AU430" s="23" t="s">
        <v>89</v>
      </c>
    </row>
    <row r="431" spans="2:65" s="11" customFormat="1">
      <c r="B431" s="204"/>
      <c r="C431" s="205"/>
      <c r="D431" s="199" t="s">
        <v>161</v>
      </c>
      <c r="E431" s="205"/>
      <c r="F431" s="207" t="s">
        <v>893</v>
      </c>
      <c r="G431" s="205"/>
      <c r="H431" s="208">
        <v>174.2</v>
      </c>
      <c r="I431" s="209"/>
      <c r="J431" s="205"/>
      <c r="K431" s="205"/>
      <c r="L431" s="210"/>
      <c r="M431" s="211"/>
      <c r="N431" s="212"/>
      <c r="O431" s="212"/>
      <c r="P431" s="212"/>
      <c r="Q431" s="212"/>
      <c r="R431" s="212"/>
      <c r="S431" s="212"/>
      <c r="T431" s="213"/>
      <c r="AT431" s="214" t="s">
        <v>161</v>
      </c>
      <c r="AU431" s="214" t="s">
        <v>89</v>
      </c>
      <c r="AV431" s="11" t="s">
        <v>89</v>
      </c>
      <c r="AW431" s="11" t="s">
        <v>6</v>
      </c>
      <c r="AX431" s="11" t="s">
        <v>24</v>
      </c>
      <c r="AY431" s="214" t="s">
        <v>140</v>
      </c>
    </row>
    <row r="432" spans="2:65" s="1" customFormat="1" ht="22.5" customHeight="1">
      <c r="B432" s="40"/>
      <c r="C432" s="187" t="s">
        <v>894</v>
      </c>
      <c r="D432" s="187" t="s">
        <v>143</v>
      </c>
      <c r="E432" s="188" t="s">
        <v>895</v>
      </c>
      <c r="F432" s="189" t="s">
        <v>896</v>
      </c>
      <c r="G432" s="190" t="s">
        <v>175</v>
      </c>
      <c r="H432" s="191">
        <v>60</v>
      </c>
      <c r="I432" s="192"/>
      <c r="J432" s="193">
        <f>ROUND(I432*H432,2)</f>
        <v>0</v>
      </c>
      <c r="K432" s="189" t="s">
        <v>147</v>
      </c>
      <c r="L432" s="60"/>
      <c r="M432" s="194" t="s">
        <v>22</v>
      </c>
      <c r="N432" s="195" t="s">
        <v>50</v>
      </c>
      <c r="O432" s="41"/>
      <c r="P432" s="196">
        <f>O432*H432</f>
        <v>0</v>
      </c>
      <c r="Q432" s="196">
        <v>0</v>
      </c>
      <c r="R432" s="196">
        <f>Q432*H432</f>
        <v>0</v>
      </c>
      <c r="S432" s="196">
        <v>0</v>
      </c>
      <c r="T432" s="197">
        <f>S432*H432</f>
        <v>0</v>
      </c>
      <c r="AR432" s="23" t="s">
        <v>229</v>
      </c>
      <c r="AT432" s="23" t="s">
        <v>143</v>
      </c>
      <c r="AU432" s="23" t="s">
        <v>89</v>
      </c>
      <c r="AY432" s="23" t="s">
        <v>140</v>
      </c>
      <c r="BE432" s="198">
        <f>IF(N432="základní",J432,0)</f>
        <v>0</v>
      </c>
      <c r="BF432" s="198">
        <f>IF(N432="snížená",J432,0)</f>
        <v>0</v>
      </c>
      <c r="BG432" s="198">
        <f>IF(N432="zákl. přenesená",J432,0)</f>
        <v>0</v>
      </c>
      <c r="BH432" s="198">
        <f>IF(N432="sníž. přenesená",J432,0)</f>
        <v>0</v>
      </c>
      <c r="BI432" s="198">
        <f>IF(N432="nulová",J432,0)</f>
        <v>0</v>
      </c>
      <c r="BJ432" s="23" t="s">
        <v>89</v>
      </c>
      <c r="BK432" s="198">
        <f>ROUND(I432*H432,2)</f>
        <v>0</v>
      </c>
      <c r="BL432" s="23" t="s">
        <v>229</v>
      </c>
      <c r="BM432" s="23" t="s">
        <v>897</v>
      </c>
    </row>
    <row r="433" spans="2:65" s="11" customFormat="1">
      <c r="B433" s="204"/>
      <c r="C433" s="205"/>
      <c r="D433" s="199" t="s">
        <v>161</v>
      </c>
      <c r="E433" s="206" t="s">
        <v>22</v>
      </c>
      <c r="F433" s="207" t="s">
        <v>898</v>
      </c>
      <c r="G433" s="205"/>
      <c r="H433" s="208">
        <v>60</v>
      </c>
      <c r="I433" s="209"/>
      <c r="J433" s="205"/>
      <c r="K433" s="205"/>
      <c r="L433" s="210"/>
      <c r="M433" s="211"/>
      <c r="N433" s="212"/>
      <c r="O433" s="212"/>
      <c r="P433" s="212"/>
      <c r="Q433" s="212"/>
      <c r="R433" s="212"/>
      <c r="S433" s="212"/>
      <c r="T433" s="213"/>
      <c r="AT433" s="214" t="s">
        <v>161</v>
      </c>
      <c r="AU433" s="214" t="s">
        <v>89</v>
      </c>
      <c r="AV433" s="11" t="s">
        <v>89</v>
      </c>
      <c r="AW433" s="11" t="s">
        <v>42</v>
      </c>
      <c r="AX433" s="11" t="s">
        <v>24</v>
      </c>
      <c r="AY433" s="214" t="s">
        <v>140</v>
      </c>
    </row>
    <row r="434" spans="2:65" s="1" customFormat="1" ht="31.5" customHeight="1">
      <c r="B434" s="40"/>
      <c r="C434" s="229" t="s">
        <v>899</v>
      </c>
      <c r="D434" s="229" t="s">
        <v>230</v>
      </c>
      <c r="E434" s="230" t="s">
        <v>900</v>
      </c>
      <c r="F434" s="231" t="s">
        <v>901</v>
      </c>
      <c r="G434" s="232" t="s">
        <v>175</v>
      </c>
      <c r="H434" s="233">
        <v>63</v>
      </c>
      <c r="I434" s="234"/>
      <c r="J434" s="235">
        <f>ROUND(I434*H434,2)</f>
        <v>0</v>
      </c>
      <c r="K434" s="231" t="s">
        <v>147</v>
      </c>
      <c r="L434" s="236"/>
      <c r="M434" s="237" t="s">
        <v>22</v>
      </c>
      <c r="N434" s="238" t="s">
        <v>50</v>
      </c>
      <c r="O434" s="41"/>
      <c r="P434" s="196">
        <f>O434*H434</f>
        <v>0</v>
      </c>
      <c r="Q434" s="196">
        <v>2.1000000000000001E-4</v>
      </c>
      <c r="R434" s="196">
        <f>Q434*H434</f>
        <v>1.323E-2</v>
      </c>
      <c r="S434" s="196">
        <v>0</v>
      </c>
      <c r="T434" s="197">
        <f>S434*H434</f>
        <v>0</v>
      </c>
      <c r="AR434" s="23" t="s">
        <v>323</v>
      </c>
      <c r="AT434" s="23" t="s">
        <v>230</v>
      </c>
      <c r="AU434" s="23" t="s">
        <v>89</v>
      </c>
      <c r="AY434" s="23" t="s">
        <v>140</v>
      </c>
      <c r="BE434" s="198">
        <f>IF(N434="základní",J434,0)</f>
        <v>0</v>
      </c>
      <c r="BF434" s="198">
        <f>IF(N434="snížená",J434,0)</f>
        <v>0</v>
      </c>
      <c r="BG434" s="198">
        <f>IF(N434="zákl. přenesená",J434,0)</f>
        <v>0</v>
      </c>
      <c r="BH434" s="198">
        <f>IF(N434="sníž. přenesená",J434,0)</f>
        <v>0</v>
      </c>
      <c r="BI434" s="198">
        <f>IF(N434="nulová",J434,0)</f>
        <v>0</v>
      </c>
      <c r="BJ434" s="23" t="s">
        <v>89</v>
      </c>
      <c r="BK434" s="198">
        <f>ROUND(I434*H434,2)</f>
        <v>0</v>
      </c>
      <c r="BL434" s="23" t="s">
        <v>229</v>
      </c>
      <c r="BM434" s="23" t="s">
        <v>902</v>
      </c>
    </row>
    <row r="435" spans="2:65" s="11" customFormat="1">
      <c r="B435" s="204"/>
      <c r="C435" s="205"/>
      <c r="D435" s="199" t="s">
        <v>161</v>
      </c>
      <c r="E435" s="205"/>
      <c r="F435" s="207" t="s">
        <v>903</v>
      </c>
      <c r="G435" s="205"/>
      <c r="H435" s="208">
        <v>63</v>
      </c>
      <c r="I435" s="209"/>
      <c r="J435" s="205"/>
      <c r="K435" s="205"/>
      <c r="L435" s="210"/>
      <c r="M435" s="211"/>
      <c r="N435" s="212"/>
      <c r="O435" s="212"/>
      <c r="P435" s="212"/>
      <c r="Q435" s="212"/>
      <c r="R435" s="212"/>
      <c r="S435" s="212"/>
      <c r="T435" s="213"/>
      <c r="AT435" s="214" t="s">
        <v>161</v>
      </c>
      <c r="AU435" s="214" t="s">
        <v>89</v>
      </c>
      <c r="AV435" s="11" t="s">
        <v>89</v>
      </c>
      <c r="AW435" s="11" t="s">
        <v>6</v>
      </c>
      <c r="AX435" s="11" t="s">
        <v>24</v>
      </c>
      <c r="AY435" s="214" t="s">
        <v>140</v>
      </c>
    </row>
    <row r="436" spans="2:65" s="1" customFormat="1" ht="31.5" customHeight="1">
      <c r="B436" s="40"/>
      <c r="C436" s="187" t="s">
        <v>904</v>
      </c>
      <c r="D436" s="187" t="s">
        <v>143</v>
      </c>
      <c r="E436" s="188" t="s">
        <v>905</v>
      </c>
      <c r="F436" s="189" t="s">
        <v>906</v>
      </c>
      <c r="G436" s="190" t="s">
        <v>217</v>
      </c>
      <c r="H436" s="191">
        <v>4.2439999999999998</v>
      </c>
      <c r="I436" s="192"/>
      <c r="J436" s="193">
        <f>ROUND(I436*H436,2)</f>
        <v>0</v>
      </c>
      <c r="K436" s="189" t="s">
        <v>147</v>
      </c>
      <c r="L436" s="60"/>
      <c r="M436" s="194" t="s">
        <v>22</v>
      </c>
      <c r="N436" s="195" t="s">
        <v>50</v>
      </c>
      <c r="O436" s="41"/>
      <c r="P436" s="196">
        <f>O436*H436</f>
        <v>0</v>
      </c>
      <c r="Q436" s="196">
        <v>0</v>
      </c>
      <c r="R436" s="196">
        <f>Q436*H436</f>
        <v>0</v>
      </c>
      <c r="S436" s="196">
        <v>0</v>
      </c>
      <c r="T436" s="197">
        <f>S436*H436</f>
        <v>0</v>
      </c>
      <c r="AR436" s="23" t="s">
        <v>229</v>
      </c>
      <c r="AT436" s="23" t="s">
        <v>143</v>
      </c>
      <c r="AU436" s="23" t="s">
        <v>89</v>
      </c>
      <c r="AY436" s="23" t="s">
        <v>140</v>
      </c>
      <c r="BE436" s="198">
        <f>IF(N436="základní",J436,0)</f>
        <v>0</v>
      </c>
      <c r="BF436" s="198">
        <f>IF(N436="snížená",J436,0)</f>
        <v>0</v>
      </c>
      <c r="BG436" s="198">
        <f>IF(N436="zákl. přenesená",J436,0)</f>
        <v>0</v>
      </c>
      <c r="BH436" s="198">
        <f>IF(N436="sníž. přenesená",J436,0)</f>
        <v>0</v>
      </c>
      <c r="BI436" s="198">
        <f>IF(N436="nulová",J436,0)</f>
        <v>0</v>
      </c>
      <c r="BJ436" s="23" t="s">
        <v>89</v>
      </c>
      <c r="BK436" s="198">
        <f>ROUND(I436*H436,2)</f>
        <v>0</v>
      </c>
      <c r="BL436" s="23" t="s">
        <v>229</v>
      </c>
      <c r="BM436" s="23" t="s">
        <v>907</v>
      </c>
    </row>
    <row r="437" spans="2:65" s="1" customFormat="1" ht="121.5">
      <c r="B437" s="40"/>
      <c r="C437" s="62"/>
      <c r="D437" s="202" t="s">
        <v>150</v>
      </c>
      <c r="E437" s="62"/>
      <c r="F437" s="203" t="s">
        <v>807</v>
      </c>
      <c r="G437" s="62"/>
      <c r="H437" s="62"/>
      <c r="I437" s="157"/>
      <c r="J437" s="62"/>
      <c r="K437" s="62"/>
      <c r="L437" s="60"/>
      <c r="M437" s="201"/>
      <c r="N437" s="41"/>
      <c r="O437" s="41"/>
      <c r="P437" s="41"/>
      <c r="Q437" s="41"/>
      <c r="R437" s="41"/>
      <c r="S437" s="41"/>
      <c r="T437" s="77"/>
      <c r="AT437" s="23" t="s">
        <v>150</v>
      </c>
      <c r="AU437" s="23" t="s">
        <v>89</v>
      </c>
    </row>
    <row r="438" spans="2:65" s="10" customFormat="1" ht="29.85" customHeight="1">
      <c r="B438" s="170"/>
      <c r="C438" s="171"/>
      <c r="D438" s="184" t="s">
        <v>77</v>
      </c>
      <c r="E438" s="185" t="s">
        <v>908</v>
      </c>
      <c r="F438" s="185" t="s">
        <v>909</v>
      </c>
      <c r="G438" s="171"/>
      <c r="H438" s="171"/>
      <c r="I438" s="174"/>
      <c r="J438" s="186">
        <f>BK438</f>
        <v>0</v>
      </c>
      <c r="K438" s="171"/>
      <c r="L438" s="176"/>
      <c r="M438" s="177"/>
      <c r="N438" s="178"/>
      <c r="O438" s="178"/>
      <c r="P438" s="179">
        <f>SUM(P439:P464)</f>
        <v>0</v>
      </c>
      <c r="Q438" s="178"/>
      <c r="R438" s="179">
        <f>SUM(R439:R464)</f>
        <v>8.0631839999999997</v>
      </c>
      <c r="S438" s="178"/>
      <c r="T438" s="180">
        <f>SUM(T439:T464)</f>
        <v>0</v>
      </c>
      <c r="AR438" s="181" t="s">
        <v>89</v>
      </c>
      <c r="AT438" s="182" t="s">
        <v>77</v>
      </c>
      <c r="AU438" s="182" t="s">
        <v>24</v>
      </c>
      <c r="AY438" s="181" t="s">
        <v>140</v>
      </c>
      <c r="BK438" s="183">
        <f>SUM(BK439:BK464)</f>
        <v>0</v>
      </c>
    </row>
    <row r="439" spans="2:65" s="1" customFormat="1" ht="31.5" customHeight="1">
      <c r="B439" s="40"/>
      <c r="C439" s="187" t="s">
        <v>910</v>
      </c>
      <c r="D439" s="187" t="s">
        <v>143</v>
      </c>
      <c r="E439" s="188" t="s">
        <v>911</v>
      </c>
      <c r="F439" s="189" t="s">
        <v>912</v>
      </c>
      <c r="G439" s="190" t="s">
        <v>158</v>
      </c>
      <c r="H439" s="191">
        <v>14.4</v>
      </c>
      <c r="I439" s="192"/>
      <c r="J439" s="193">
        <f>ROUND(I439*H439,2)</f>
        <v>0</v>
      </c>
      <c r="K439" s="189" t="s">
        <v>147</v>
      </c>
      <c r="L439" s="60"/>
      <c r="M439" s="194" t="s">
        <v>22</v>
      </c>
      <c r="N439" s="195" t="s">
        <v>50</v>
      </c>
      <c r="O439" s="41"/>
      <c r="P439" s="196">
        <f>O439*H439</f>
        <v>0</v>
      </c>
      <c r="Q439" s="196">
        <v>2.8999999999999998E-3</v>
      </c>
      <c r="R439" s="196">
        <f>Q439*H439</f>
        <v>4.1759999999999999E-2</v>
      </c>
      <c r="S439" s="196">
        <v>0</v>
      </c>
      <c r="T439" s="197">
        <f>S439*H439</f>
        <v>0</v>
      </c>
      <c r="AR439" s="23" t="s">
        <v>229</v>
      </c>
      <c r="AT439" s="23" t="s">
        <v>143</v>
      </c>
      <c r="AU439" s="23" t="s">
        <v>89</v>
      </c>
      <c r="AY439" s="23" t="s">
        <v>140</v>
      </c>
      <c r="BE439" s="198">
        <f>IF(N439="základní",J439,0)</f>
        <v>0</v>
      </c>
      <c r="BF439" s="198">
        <f>IF(N439="snížená",J439,0)</f>
        <v>0</v>
      </c>
      <c r="BG439" s="198">
        <f>IF(N439="zákl. přenesená",J439,0)</f>
        <v>0</v>
      </c>
      <c r="BH439" s="198">
        <f>IF(N439="sníž. přenesená",J439,0)</f>
        <v>0</v>
      </c>
      <c r="BI439" s="198">
        <f>IF(N439="nulová",J439,0)</f>
        <v>0</v>
      </c>
      <c r="BJ439" s="23" t="s">
        <v>89</v>
      </c>
      <c r="BK439" s="198">
        <f>ROUND(I439*H439,2)</f>
        <v>0</v>
      </c>
      <c r="BL439" s="23" t="s">
        <v>229</v>
      </c>
      <c r="BM439" s="23" t="s">
        <v>913</v>
      </c>
    </row>
    <row r="440" spans="2:65" s="11" customFormat="1">
      <c r="B440" s="204"/>
      <c r="C440" s="205"/>
      <c r="D440" s="199" t="s">
        <v>161</v>
      </c>
      <c r="E440" s="206" t="s">
        <v>22</v>
      </c>
      <c r="F440" s="207" t="s">
        <v>914</v>
      </c>
      <c r="G440" s="205"/>
      <c r="H440" s="208">
        <v>14.4</v>
      </c>
      <c r="I440" s="209"/>
      <c r="J440" s="205"/>
      <c r="K440" s="205"/>
      <c r="L440" s="210"/>
      <c r="M440" s="211"/>
      <c r="N440" s="212"/>
      <c r="O440" s="212"/>
      <c r="P440" s="212"/>
      <c r="Q440" s="212"/>
      <c r="R440" s="212"/>
      <c r="S440" s="212"/>
      <c r="T440" s="213"/>
      <c r="AT440" s="214" t="s">
        <v>161</v>
      </c>
      <c r="AU440" s="214" t="s">
        <v>89</v>
      </c>
      <c r="AV440" s="11" t="s">
        <v>89</v>
      </c>
      <c r="AW440" s="11" t="s">
        <v>42</v>
      </c>
      <c r="AX440" s="11" t="s">
        <v>24</v>
      </c>
      <c r="AY440" s="214" t="s">
        <v>140</v>
      </c>
    </row>
    <row r="441" spans="2:65" s="1" customFormat="1" ht="22.5" customHeight="1">
      <c r="B441" s="40"/>
      <c r="C441" s="229" t="s">
        <v>915</v>
      </c>
      <c r="D441" s="229" t="s">
        <v>230</v>
      </c>
      <c r="E441" s="230" t="s">
        <v>916</v>
      </c>
      <c r="F441" s="231" t="s">
        <v>917</v>
      </c>
      <c r="G441" s="232" t="s">
        <v>158</v>
      </c>
      <c r="H441" s="233">
        <v>15.84</v>
      </c>
      <c r="I441" s="234"/>
      <c r="J441" s="235">
        <f>ROUND(I441*H441,2)</f>
        <v>0</v>
      </c>
      <c r="K441" s="231" t="s">
        <v>22</v>
      </c>
      <c r="L441" s="236"/>
      <c r="M441" s="237" t="s">
        <v>22</v>
      </c>
      <c r="N441" s="238" t="s">
        <v>50</v>
      </c>
      <c r="O441" s="41"/>
      <c r="P441" s="196">
        <f>O441*H441</f>
        <v>0</v>
      </c>
      <c r="Q441" s="196">
        <v>7.4999999999999997E-3</v>
      </c>
      <c r="R441" s="196">
        <f>Q441*H441</f>
        <v>0.11879999999999999</v>
      </c>
      <c r="S441" s="196">
        <v>0</v>
      </c>
      <c r="T441" s="197">
        <f>S441*H441</f>
        <v>0</v>
      </c>
      <c r="AR441" s="23" t="s">
        <v>323</v>
      </c>
      <c r="AT441" s="23" t="s">
        <v>230</v>
      </c>
      <c r="AU441" s="23" t="s">
        <v>89</v>
      </c>
      <c r="AY441" s="23" t="s">
        <v>140</v>
      </c>
      <c r="BE441" s="198">
        <f>IF(N441="základní",J441,0)</f>
        <v>0</v>
      </c>
      <c r="BF441" s="198">
        <f>IF(N441="snížená",J441,0)</f>
        <v>0</v>
      </c>
      <c r="BG441" s="198">
        <f>IF(N441="zákl. přenesená",J441,0)</f>
        <v>0</v>
      </c>
      <c r="BH441" s="198">
        <f>IF(N441="sníž. přenesená",J441,0)</f>
        <v>0</v>
      </c>
      <c r="BI441" s="198">
        <f>IF(N441="nulová",J441,0)</f>
        <v>0</v>
      </c>
      <c r="BJ441" s="23" t="s">
        <v>89</v>
      </c>
      <c r="BK441" s="198">
        <f>ROUND(I441*H441,2)</f>
        <v>0</v>
      </c>
      <c r="BL441" s="23" t="s">
        <v>229</v>
      </c>
      <c r="BM441" s="23" t="s">
        <v>918</v>
      </c>
    </row>
    <row r="442" spans="2:65" s="11" customFormat="1">
      <c r="B442" s="204"/>
      <c r="C442" s="205"/>
      <c r="D442" s="199" t="s">
        <v>161</v>
      </c>
      <c r="E442" s="205"/>
      <c r="F442" s="207" t="s">
        <v>919</v>
      </c>
      <c r="G442" s="205"/>
      <c r="H442" s="208">
        <v>15.84</v>
      </c>
      <c r="I442" s="209"/>
      <c r="J442" s="205"/>
      <c r="K442" s="205"/>
      <c r="L442" s="210"/>
      <c r="M442" s="211"/>
      <c r="N442" s="212"/>
      <c r="O442" s="212"/>
      <c r="P442" s="212"/>
      <c r="Q442" s="212"/>
      <c r="R442" s="212"/>
      <c r="S442" s="212"/>
      <c r="T442" s="213"/>
      <c r="AT442" s="214" t="s">
        <v>161</v>
      </c>
      <c r="AU442" s="214" t="s">
        <v>89</v>
      </c>
      <c r="AV442" s="11" t="s">
        <v>89</v>
      </c>
      <c r="AW442" s="11" t="s">
        <v>6</v>
      </c>
      <c r="AX442" s="11" t="s">
        <v>24</v>
      </c>
      <c r="AY442" s="214" t="s">
        <v>140</v>
      </c>
    </row>
    <row r="443" spans="2:65" s="1" customFormat="1" ht="31.5" customHeight="1">
      <c r="B443" s="40"/>
      <c r="C443" s="187" t="s">
        <v>920</v>
      </c>
      <c r="D443" s="187" t="s">
        <v>143</v>
      </c>
      <c r="E443" s="188" t="s">
        <v>921</v>
      </c>
      <c r="F443" s="189" t="s">
        <v>922</v>
      </c>
      <c r="G443" s="190" t="s">
        <v>158</v>
      </c>
      <c r="H443" s="191">
        <v>484.8</v>
      </c>
      <c r="I443" s="192"/>
      <c r="J443" s="193">
        <f>ROUND(I443*H443,2)</f>
        <v>0</v>
      </c>
      <c r="K443" s="189" t="s">
        <v>147</v>
      </c>
      <c r="L443" s="60"/>
      <c r="M443" s="194" t="s">
        <v>22</v>
      </c>
      <c r="N443" s="195" t="s">
        <v>50</v>
      </c>
      <c r="O443" s="41"/>
      <c r="P443" s="196">
        <f>O443*H443</f>
        <v>0</v>
      </c>
      <c r="Q443" s="196">
        <v>3.0000000000000001E-3</v>
      </c>
      <c r="R443" s="196">
        <f>Q443*H443</f>
        <v>1.4544000000000001</v>
      </c>
      <c r="S443" s="196">
        <v>0</v>
      </c>
      <c r="T443" s="197">
        <f>S443*H443</f>
        <v>0</v>
      </c>
      <c r="AR443" s="23" t="s">
        <v>229</v>
      </c>
      <c r="AT443" s="23" t="s">
        <v>143</v>
      </c>
      <c r="AU443" s="23" t="s">
        <v>89</v>
      </c>
      <c r="AY443" s="23" t="s">
        <v>140</v>
      </c>
      <c r="BE443" s="198">
        <f>IF(N443="základní",J443,0)</f>
        <v>0</v>
      </c>
      <c r="BF443" s="198">
        <f>IF(N443="snížená",J443,0)</f>
        <v>0</v>
      </c>
      <c r="BG443" s="198">
        <f>IF(N443="zákl. přenesená",J443,0)</f>
        <v>0</v>
      </c>
      <c r="BH443" s="198">
        <f>IF(N443="sníž. přenesená",J443,0)</f>
        <v>0</v>
      </c>
      <c r="BI443" s="198">
        <f>IF(N443="nulová",J443,0)</f>
        <v>0</v>
      </c>
      <c r="BJ443" s="23" t="s">
        <v>89</v>
      </c>
      <c r="BK443" s="198">
        <f>ROUND(I443*H443,2)</f>
        <v>0</v>
      </c>
      <c r="BL443" s="23" t="s">
        <v>229</v>
      </c>
      <c r="BM443" s="23" t="s">
        <v>923</v>
      </c>
    </row>
    <row r="444" spans="2:65" s="11" customFormat="1">
      <c r="B444" s="204"/>
      <c r="C444" s="205"/>
      <c r="D444" s="199" t="s">
        <v>161</v>
      </c>
      <c r="E444" s="206" t="s">
        <v>22</v>
      </c>
      <c r="F444" s="207" t="s">
        <v>924</v>
      </c>
      <c r="G444" s="205"/>
      <c r="H444" s="208">
        <v>484.8</v>
      </c>
      <c r="I444" s="209"/>
      <c r="J444" s="205"/>
      <c r="K444" s="205"/>
      <c r="L444" s="210"/>
      <c r="M444" s="211"/>
      <c r="N444" s="212"/>
      <c r="O444" s="212"/>
      <c r="P444" s="212"/>
      <c r="Q444" s="212"/>
      <c r="R444" s="212"/>
      <c r="S444" s="212"/>
      <c r="T444" s="213"/>
      <c r="AT444" s="214" t="s">
        <v>161</v>
      </c>
      <c r="AU444" s="214" t="s">
        <v>89</v>
      </c>
      <c r="AV444" s="11" t="s">
        <v>89</v>
      </c>
      <c r="AW444" s="11" t="s">
        <v>42</v>
      </c>
      <c r="AX444" s="11" t="s">
        <v>24</v>
      </c>
      <c r="AY444" s="214" t="s">
        <v>140</v>
      </c>
    </row>
    <row r="445" spans="2:65" s="1" customFormat="1" ht="31.5" customHeight="1">
      <c r="B445" s="40"/>
      <c r="C445" s="229" t="s">
        <v>925</v>
      </c>
      <c r="D445" s="229" t="s">
        <v>230</v>
      </c>
      <c r="E445" s="230" t="s">
        <v>926</v>
      </c>
      <c r="F445" s="231" t="s">
        <v>927</v>
      </c>
      <c r="G445" s="232" t="s">
        <v>158</v>
      </c>
      <c r="H445" s="233">
        <v>533.28</v>
      </c>
      <c r="I445" s="234"/>
      <c r="J445" s="235">
        <f>ROUND(I445*H445,2)</f>
        <v>0</v>
      </c>
      <c r="K445" s="231" t="s">
        <v>147</v>
      </c>
      <c r="L445" s="236"/>
      <c r="M445" s="237" t="s">
        <v>22</v>
      </c>
      <c r="N445" s="238" t="s">
        <v>50</v>
      </c>
      <c r="O445" s="41"/>
      <c r="P445" s="196">
        <f>O445*H445</f>
        <v>0</v>
      </c>
      <c r="Q445" s="196">
        <v>1.18E-2</v>
      </c>
      <c r="R445" s="196">
        <f>Q445*H445</f>
        <v>6.2927039999999996</v>
      </c>
      <c r="S445" s="196">
        <v>0</v>
      </c>
      <c r="T445" s="197">
        <f>S445*H445</f>
        <v>0</v>
      </c>
      <c r="AR445" s="23" t="s">
        <v>323</v>
      </c>
      <c r="AT445" s="23" t="s">
        <v>230</v>
      </c>
      <c r="AU445" s="23" t="s">
        <v>89</v>
      </c>
      <c r="AY445" s="23" t="s">
        <v>140</v>
      </c>
      <c r="BE445" s="198">
        <f>IF(N445="základní",J445,0)</f>
        <v>0</v>
      </c>
      <c r="BF445" s="198">
        <f>IF(N445="snížená",J445,0)</f>
        <v>0</v>
      </c>
      <c r="BG445" s="198">
        <f>IF(N445="zákl. přenesená",J445,0)</f>
        <v>0</v>
      </c>
      <c r="BH445" s="198">
        <f>IF(N445="sníž. přenesená",J445,0)</f>
        <v>0</v>
      </c>
      <c r="BI445" s="198">
        <f>IF(N445="nulová",J445,0)</f>
        <v>0</v>
      </c>
      <c r="BJ445" s="23" t="s">
        <v>89</v>
      </c>
      <c r="BK445" s="198">
        <f>ROUND(I445*H445,2)</f>
        <v>0</v>
      </c>
      <c r="BL445" s="23" t="s">
        <v>229</v>
      </c>
      <c r="BM445" s="23" t="s">
        <v>928</v>
      </c>
    </row>
    <row r="446" spans="2:65" s="11" customFormat="1">
      <c r="B446" s="204"/>
      <c r="C446" s="205"/>
      <c r="D446" s="199" t="s">
        <v>161</v>
      </c>
      <c r="E446" s="205"/>
      <c r="F446" s="207" t="s">
        <v>929</v>
      </c>
      <c r="G446" s="205"/>
      <c r="H446" s="208">
        <v>533.28</v>
      </c>
      <c r="I446" s="209"/>
      <c r="J446" s="205"/>
      <c r="K446" s="205"/>
      <c r="L446" s="210"/>
      <c r="M446" s="211"/>
      <c r="N446" s="212"/>
      <c r="O446" s="212"/>
      <c r="P446" s="212"/>
      <c r="Q446" s="212"/>
      <c r="R446" s="212"/>
      <c r="S446" s="212"/>
      <c r="T446" s="213"/>
      <c r="AT446" s="214" t="s">
        <v>161</v>
      </c>
      <c r="AU446" s="214" t="s">
        <v>89</v>
      </c>
      <c r="AV446" s="11" t="s">
        <v>89</v>
      </c>
      <c r="AW446" s="11" t="s">
        <v>6</v>
      </c>
      <c r="AX446" s="11" t="s">
        <v>24</v>
      </c>
      <c r="AY446" s="214" t="s">
        <v>140</v>
      </c>
    </row>
    <row r="447" spans="2:65" s="1" customFormat="1" ht="22.5" customHeight="1">
      <c r="B447" s="40"/>
      <c r="C447" s="187" t="s">
        <v>930</v>
      </c>
      <c r="D447" s="187" t="s">
        <v>143</v>
      </c>
      <c r="E447" s="188" t="s">
        <v>931</v>
      </c>
      <c r="F447" s="189" t="s">
        <v>932</v>
      </c>
      <c r="G447" s="190" t="s">
        <v>158</v>
      </c>
      <c r="H447" s="191">
        <v>484.8</v>
      </c>
      <c r="I447" s="192"/>
      <c r="J447" s="193">
        <f>ROUND(I447*H447,2)</f>
        <v>0</v>
      </c>
      <c r="K447" s="189" t="s">
        <v>147</v>
      </c>
      <c r="L447" s="60"/>
      <c r="M447" s="194" t="s">
        <v>22</v>
      </c>
      <c r="N447" s="195" t="s">
        <v>50</v>
      </c>
      <c r="O447" s="41"/>
      <c r="P447" s="196">
        <f>O447*H447</f>
        <v>0</v>
      </c>
      <c r="Q447" s="196">
        <v>2.9999999999999997E-4</v>
      </c>
      <c r="R447" s="196">
        <f>Q447*H447</f>
        <v>0.14543999999999999</v>
      </c>
      <c r="S447" s="196">
        <v>0</v>
      </c>
      <c r="T447" s="197">
        <f>S447*H447</f>
        <v>0</v>
      </c>
      <c r="AR447" s="23" t="s">
        <v>229</v>
      </c>
      <c r="AT447" s="23" t="s">
        <v>143</v>
      </c>
      <c r="AU447" s="23" t="s">
        <v>89</v>
      </c>
      <c r="AY447" s="23" t="s">
        <v>140</v>
      </c>
      <c r="BE447" s="198">
        <f>IF(N447="základní",J447,0)</f>
        <v>0</v>
      </c>
      <c r="BF447" s="198">
        <f>IF(N447="snížená",J447,0)</f>
        <v>0</v>
      </c>
      <c r="BG447" s="198">
        <f>IF(N447="zákl. přenesená",J447,0)</f>
        <v>0</v>
      </c>
      <c r="BH447" s="198">
        <f>IF(N447="sníž. přenesená",J447,0)</f>
        <v>0</v>
      </c>
      <c r="BI447" s="198">
        <f>IF(N447="nulová",J447,0)</f>
        <v>0</v>
      </c>
      <c r="BJ447" s="23" t="s">
        <v>89</v>
      </c>
      <c r="BK447" s="198">
        <f>ROUND(I447*H447,2)</f>
        <v>0</v>
      </c>
      <c r="BL447" s="23" t="s">
        <v>229</v>
      </c>
      <c r="BM447" s="23" t="s">
        <v>933</v>
      </c>
    </row>
    <row r="448" spans="2:65" s="1" customFormat="1" ht="40.5">
      <c r="B448" s="40"/>
      <c r="C448" s="62"/>
      <c r="D448" s="202" t="s">
        <v>150</v>
      </c>
      <c r="E448" s="62"/>
      <c r="F448" s="203" t="s">
        <v>934</v>
      </c>
      <c r="G448" s="62"/>
      <c r="H448" s="62"/>
      <c r="I448" s="157"/>
      <c r="J448" s="62"/>
      <c r="K448" s="62"/>
      <c r="L448" s="60"/>
      <c r="M448" s="201"/>
      <c r="N448" s="41"/>
      <c r="O448" s="41"/>
      <c r="P448" s="41"/>
      <c r="Q448" s="41"/>
      <c r="R448" s="41"/>
      <c r="S448" s="41"/>
      <c r="T448" s="77"/>
      <c r="AT448" s="23" t="s">
        <v>150</v>
      </c>
      <c r="AU448" s="23" t="s">
        <v>89</v>
      </c>
    </row>
    <row r="449" spans="2:65" s="11" customFormat="1">
      <c r="B449" s="204"/>
      <c r="C449" s="205"/>
      <c r="D449" s="199" t="s">
        <v>161</v>
      </c>
      <c r="E449" s="206" t="s">
        <v>22</v>
      </c>
      <c r="F449" s="207" t="s">
        <v>924</v>
      </c>
      <c r="G449" s="205"/>
      <c r="H449" s="208">
        <v>484.8</v>
      </c>
      <c r="I449" s="209"/>
      <c r="J449" s="205"/>
      <c r="K449" s="205"/>
      <c r="L449" s="210"/>
      <c r="M449" s="211"/>
      <c r="N449" s="212"/>
      <c r="O449" s="212"/>
      <c r="P449" s="212"/>
      <c r="Q449" s="212"/>
      <c r="R449" s="212"/>
      <c r="S449" s="212"/>
      <c r="T449" s="213"/>
      <c r="AT449" s="214" t="s">
        <v>161</v>
      </c>
      <c r="AU449" s="214" t="s">
        <v>89</v>
      </c>
      <c r="AV449" s="11" t="s">
        <v>89</v>
      </c>
      <c r="AW449" s="11" t="s">
        <v>42</v>
      </c>
      <c r="AX449" s="11" t="s">
        <v>24</v>
      </c>
      <c r="AY449" s="214" t="s">
        <v>140</v>
      </c>
    </row>
    <row r="450" spans="2:65" s="1" customFormat="1" ht="22.5" customHeight="1">
      <c r="B450" s="40"/>
      <c r="C450" s="187" t="s">
        <v>935</v>
      </c>
      <c r="D450" s="187" t="s">
        <v>143</v>
      </c>
      <c r="E450" s="188" t="s">
        <v>936</v>
      </c>
      <c r="F450" s="189" t="s">
        <v>937</v>
      </c>
      <c r="G450" s="190" t="s">
        <v>175</v>
      </c>
      <c r="H450" s="191">
        <v>336</v>
      </c>
      <c r="I450" s="192"/>
      <c r="J450" s="193">
        <f>ROUND(I450*H450,2)</f>
        <v>0</v>
      </c>
      <c r="K450" s="189" t="s">
        <v>147</v>
      </c>
      <c r="L450" s="60"/>
      <c r="M450" s="194" t="s">
        <v>22</v>
      </c>
      <c r="N450" s="195" t="s">
        <v>50</v>
      </c>
      <c r="O450" s="41"/>
      <c r="P450" s="196">
        <f>O450*H450</f>
        <v>0</v>
      </c>
      <c r="Q450" s="196">
        <v>3.0000000000000001E-5</v>
      </c>
      <c r="R450" s="196">
        <f>Q450*H450</f>
        <v>1.008E-2</v>
      </c>
      <c r="S450" s="196">
        <v>0</v>
      </c>
      <c r="T450" s="197">
        <f>S450*H450</f>
        <v>0</v>
      </c>
      <c r="AR450" s="23" t="s">
        <v>229</v>
      </c>
      <c r="AT450" s="23" t="s">
        <v>143</v>
      </c>
      <c r="AU450" s="23" t="s">
        <v>89</v>
      </c>
      <c r="AY450" s="23" t="s">
        <v>140</v>
      </c>
      <c r="BE450" s="198">
        <f>IF(N450="základní",J450,0)</f>
        <v>0</v>
      </c>
      <c r="BF450" s="198">
        <f>IF(N450="snížená",J450,0)</f>
        <v>0</v>
      </c>
      <c r="BG450" s="198">
        <f>IF(N450="zákl. přenesená",J450,0)</f>
        <v>0</v>
      </c>
      <c r="BH450" s="198">
        <f>IF(N450="sníž. přenesená",J450,0)</f>
        <v>0</v>
      </c>
      <c r="BI450" s="198">
        <f>IF(N450="nulová",J450,0)</f>
        <v>0</v>
      </c>
      <c r="BJ450" s="23" t="s">
        <v>89</v>
      </c>
      <c r="BK450" s="198">
        <f>ROUND(I450*H450,2)</f>
        <v>0</v>
      </c>
      <c r="BL450" s="23" t="s">
        <v>229</v>
      </c>
      <c r="BM450" s="23" t="s">
        <v>938</v>
      </c>
    </row>
    <row r="451" spans="2:65" s="1" customFormat="1" ht="40.5">
      <c r="B451" s="40"/>
      <c r="C451" s="62"/>
      <c r="D451" s="202" t="s">
        <v>150</v>
      </c>
      <c r="E451" s="62"/>
      <c r="F451" s="203" t="s">
        <v>934</v>
      </c>
      <c r="G451" s="62"/>
      <c r="H451" s="62"/>
      <c r="I451" s="157"/>
      <c r="J451" s="62"/>
      <c r="K451" s="62"/>
      <c r="L451" s="60"/>
      <c r="M451" s="201"/>
      <c r="N451" s="41"/>
      <c r="O451" s="41"/>
      <c r="P451" s="41"/>
      <c r="Q451" s="41"/>
      <c r="R451" s="41"/>
      <c r="S451" s="41"/>
      <c r="T451" s="77"/>
      <c r="AT451" s="23" t="s">
        <v>150</v>
      </c>
      <c r="AU451" s="23" t="s">
        <v>89</v>
      </c>
    </row>
    <row r="452" spans="2:65" s="11" customFormat="1">
      <c r="B452" s="204"/>
      <c r="C452" s="205"/>
      <c r="D452" s="199" t="s">
        <v>161</v>
      </c>
      <c r="E452" s="206" t="s">
        <v>22</v>
      </c>
      <c r="F452" s="207" t="s">
        <v>939</v>
      </c>
      <c r="G452" s="205"/>
      <c r="H452" s="208">
        <v>336</v>
      </c>
      <c r="I452" s="209"/>
      <c r="J452" s="205"/>
      <c r="K452" s="205"/>
      <c r="L452" s="210"/>
      <c r="M452" s="211"/>
      <c r="N452" s="212"/>
      <c r="O452" s="212"/>
      <c r="P452" s="212"/>
      <c r="Q452" s="212"/>
      <c r="R452" s="212"/>
      <c r="S452" s="212"/>
      <c r="T452" s="213"/>
      <c r="AT452" s="214" t="s">
        <v>161</v>
      </c>
      <c r="AU452" s="214" t="s">
        <v>89</v>
      </c>
      <c r="AV452" s="11" t="s">
        <v>89</v>
      </c>
      <c r="AW452" s="11" t="s">
        <v>42</v>
      </c>
      <c r="AX452" s="11" t="s">
        <v>24</v>
      </c>
      <c r="AY452" s="214" t="s">
        <v>140</v>
      </c>
    </row>
    <row r="453" spans="2:65" s="1" customFormat="1" ht="22.5" customHeight="1">
      <c r="B453" s="40"/>
      <c r="C453" s="187" t="s">
        <v>940</v>
      </c>
      <c r="D453" s="187" t="s">
        <v>143</v>
      </c>
      <c r="E453" s="188" t="s">
        <v>941</v>
      </c>
      <c r="F453" s="189" t="s">
        <v>942</v>
      </c>
      <c r="G453" s="190" t="s">
        <v>146</v>
      </c>
      <c r="H453" s="191">
        <v>240</v>
      </c>
      <c r="I453" s="192"/>
      <c r="J453" s="193">
        <f>ROUND(I453*H453,2)</f>
        <v>0</v>
      </c>
      <c r="K453" s="189" t="s">
        <v>147</v>
      </c>
      <c r="L453" s="60"/>
      <c r="M453" s="194" t="s">
        <v>22</v>
      </c>
      <c r="N453" s="195" t="s">
        <v>50</v>
      </c>
      <c r="O453" s="41"/>
      <c r="P453" s="196">
        <f>O453*H453</f>
        <v>0</v>
      </c>
      <c r="Q453" s="196">
        <v>0</v>
      </c>
      <c r="R453" s="196">
        <f>Q453*H453</f>
        <v>0</v>
      </c>
      <c r="S453" s="196">
        <v>0</v>
      </c>
      <c r="T453" s="197">
        <f>S453*H453</f>
        <v>0</v>
      </c>
      <c r="AR453" s="23" t="s">
        <v>229</v>
      </c>
      <c r="AT453" s="23" t="s">
        <v>143</v>
      </c>
      <c r="AU453" s="23" t="s">
        <v>89</v>
      </c>
      <c r="AY453" s="23" t="s">
        <v>140</v>
      </c>
      <c r="BE453" s="198">
        <f>IF(N453="základní",J453,0)</f>
        <v>0</v>
      </c>
      <c r="BF453" s="198">
        <f>IF(N453="snížená",J453,0)</f>
        <v>0</v>
      </c>
      <c r="BG453" s="198">
        <f>IF(N453="zákl. přenesená",J453,0)</f>
        <v>0</v>
      </c>
      <c r="BH453" s="198">
        <f>IF(N453="sníž. přenesená",J453,0)</f>
        <v>0</v>
      </c>
      <c r="BI453" s="198">
        <f>IF(N453="nulová",J453,0)</f>
        <v>0</v>
      </c>
      <c r="BJ453" s="23" t="s">
        <v>89</v>
      </c>
      <c r="BK453" s="198">
        <f>ROUND(I453*H453,2)</f>
        <v>0</v>
      </c>
      <c r="BL453" s="23" t="s">
        <v>229</v>
      </c>
      <c r="BM453" s="23" t="s">
        <v>943</v>
      </c>
    </row>
    <row r="454" spans="2:65" s="1" customFormat="1" ht="40.5">
      <c r="B454" s="40"/>
      <c r="C454" s="62"/>
      <c r="D454" s="202" t="s">
        <v>150</v>
      </c>
      <c r="E454" s="62"/>
      <c r="F454" s="203" t="s">
        <v>934</v>
      </c>
      <c r="G454" s="62"/>
      <c r="H454" s="62"/>
      <c r="I454" s="157"/>
      <c r="J454" s="62"/>
      <c r="K454" s="62"/>
      <c r="L454" s="60"/>
      <c r="M454" s="201"/>
      <c r="N454" s="41"/>
      <c r="O454" s="41"/>
      <c r="P454" s="41"/>
      <c r="Q454" s="41"/>
      <c r="R454" s="41"/>
      <c r="S454" s="41"/>
      <c r="T454" s="77"/>
      <c r="AT454" s="23" t="s">
        <v>150</v>
      </c>
      <c r="AU454" s="23" t="s">
        <v>89</v>
      </c>
    </row>
    <row r="455" spans="2:65" s="11" customFormat="1">
      <c r="B455" s="204"/>
      <c r="C455" s="205"/>
      <c r="D455" s="199" t="s">
        <v>161</v>
      </c>
      <c r="E455" s="206" t="s">
        <v>22</v>
      </c>
      <c r="F455" s="207" t="s">
        <v>944</v>
      </c>
      <c r="G455" s="205"/>
      <c r="H455" s="208">
        <v>240</v>
      </c>
      <c r="I455" s="209"/>
      <c r="J455" s="205"/>
      <c r="K455" s="205"/>
      <c r="L455" s="210"/>
      <c r="M455" s="211"/>
      <c r="N455" s="212"/>
      <c r="O455" s="212"/>
      <c r="P455" s="212"/>
      <c r="Q455" s="212"/>
      <c r="R455" s="212"/>
      <c r="S455" s="212"/>
      <c r="T455" s="213"/>
      <c r="AT455" s="214" t="s">
        <v>161</v>
      </c>
      <c r="AU455" s="214" t="s">
        <v>89</v>
      </c>
      <c r="AV455" s="11" t="s">
        <v>89</v>
      </c>
      <c r="AW455" s="11" t="s">
        <v>42</v>
      </c>
      <c r="AX455" s="11" t="s">
        <v>24</v>
      </c>
      <c r="AY455" s="214" t="s">
        <v>140</v>
      </c>
    </row>
    <row r="456" spans="2:65" s="1" customFormat="1" ht="22.5" customHeight="1">
      <c r="B456" s="40"/>
      <c r="C456" s="187" t="s">
        <v>945</v>
      </c>
      <c r="D456" s="187" t="s">
        <v>143</v>
      </c>
      <c r="E456" s="188" t="s">
        <v>946</v>
      </c>
      <c r="F456" s="189" t="s">
        <v>947</v>
      </c>
      <c r="G456" s="190" t="s">
        <v>146</v>
      </c>
      <c r="H456" s="191">
        <v>48</v>
      </c>
      <c r="I456" s="192"/>
      <c r="J456" s="193">
        <f>ROUND(I456*H456,2)</f>
        <v>0</v>
      </c>
      <c r="K456" s="189" t="s">
        <v>147</v>
      </c>
      <c r="L456" s="60"/>
      <c r="M456" s="194" t="s">
        <v>22</v>
      </c>
      <c r="N456" s="195" t="s">
        <v>50</v>
      </c>
      <c r="O456" s="41"/>
      <c r="P456" s="196">
        <f>O456*H456</f>
        <v>0</v>
      </c>
      <c r="Q456" s="196">
        <v>0</v>
      </c>
      <c r="R456" s="196">
        <f>Q456*H456</f>
        <v>0</v>
      </c>
      <c r="S456" s="196">
        <v>0</v>
      </c>
      <c r="T456" s="197">
        <f>S456*H456</f>
        <v>0</v>
      </c>
      <c r="AR456" s="23" t="s">
        <v>229</v>
      </c>
      <c r="AT456" s="23" t="s">
        <v>143</v>
      </c>
      <c r="AU456" s="23" t="s">
        <v>89</v>
      </c>
      <c r="AY456" s="23" t="s">
        <v>140</v>
      </c>
      <c r="BE456" s="198">
        <f>IF(N456="základní",J456,0)</f>
        <v>0</v>
      </c>
      <c r="BF456" s="198">
        <f>IF(N456="snížená",J456,0)</f>
        <v>0</v>
      </c>
      <c r="BG456" s="198">
        <f>IF(N456="zákl. přenesená",J456,0)</f>
        <v>0</v>
      </c>
      <c r="BH456" s="198">
        <f>IF(N456="sníž. přenesená",J456,0)</f>
        <v>0</v>
      </c>
      <c r="BI456" s="198">
        <f>IF(N456="nulová",J456,0)</f>
        <v>0</v>
      </c>
      <c r="BJ456" s="23" t="s">
        <v>89</v>
      </c>
      <c r="BK456" s="198">
        <f>ROUND(I456*H456,2)</f>
        <v>0</v>
      </c>
      <c r="BL456" s="23" t="s">
        <v>229</v>
      </c>
      <c r="BM456" s="23" t="s">
        <v>948</v>
      </c>
    </row>
    <row r="457" spans="2:65" s="1" customFormat="1" ht="40.5">
      <c r="B457" s="40"/>
      <c r="C457" s="62"/>
      <c r="D457" s="202" t="s">
        <v>150</v>
      </c>
      <c r="E457" s="62"/>
      <c r="F457" s="203" t="s">
        <v>934</v>
      </c>
      <c r="G457" s="62"/>
      <c r="H457" s="62"/>
      <c r="I457" s="157"/>
      <c r="J457" s="62"/>
      <c r="K457" s="62"/>
      <c r="L457" s="60"/>
      <c r="M457" s="201"/>
      <c r="N457" s="41"/>
      <c r="O457" s="41"/>
      <c r="P457" s="41"/>
      <c r="Q457" s="41"/>
      <c r="R457" s="41"/>
      <c r="S457" s="41"/>
      <c r="T457" s="77"/>
      <c r="AT457" s="23" t="s">
        <v>150</v>
      </c>
      <c r="AU457" s="23" t="s">
        <v>89</v>
      </c>
    </row>
    <row r="458" spans="2:65" s="11" customFormat="1">
      <c r="B458" s="204"/>
      <c r="C458" s="205"/>
      <c r="D458" s="199" t="s">
        <v>161</v>
      </c>
      <c r="E458" s="206" t="s">
        <v>22</v>
      </c>
      <c r="F458" s="207" t="s">
        <v>470</v>
      </c>
      <c r="G458" s="205"/>
      <c r="H458" s="208">
        <v>48</v>
      </c>
      <c r="I458" s="209"/>
      <c r="J458" s="205"/>
      <c r="K458" s="205"/>
      <c r="L458" s="210"/>
      <c r="M458" s="211"/>
      <c r="N458" s="212"/>
      <c r="O458" s="212"/>
      <c r="P458" s="212"/>
      <c r="Q458" s="212"/>
      <c r="R458" s="212"/>
      <c r="S458" s="212"/>
      <c r="T458" s="213"/>
      <c r="AT458" s="214" t="s">
        <v>161</v>
      </c>
      <c r="AU458" s="214" t="s">
        <v>89</v>
      </c>
      <c r="AV458" s="11" t="s">
        <v>89</v>
      </c>
      <c r="AW458" s="11" t="s">
        <v>42</v>
      </c>
      <c r="AX458" s="11" t="s">
        <v>24</v>
      </c>
      <c r="AY458" s="214" t="s">
        <v>140</v>
      </c>
    </row>
    <row r="459" spans="2:65" s="1" customFormat="1" ht="31.5" customHeight="1">
      <c r="B459" s="40"/>
      <c r="C459" s="187" t="s">
        <v>949</v>
      </c>
      <c r="D459" s="187" t="s">
        <v>143</v>
      </c>
      <c r="E459" s="188" t="s">
        <v>950</v>
      </c>
      <c r="F459" s="189" t="s">
        <v>951</v>
      </c>
      <c r="G459" s="190" t="s">
        <v>175</v>
      </c>
      <c r="H459" s="191">
        <v>240</v>
      </c>
      <c r="I459" s="192"/>
      <c r="J459" s="193">
        <f>ROUND(I459*H459,2)</f>
        <v>0</v>
      </c>
      <c r="K459" s="189" t="s">
        <v>22</v>
      </c>
      <c r="L459" s="60"/>
      <c r="M459" s="194" t="s">
        <v>22</v>
      </c>
      <c r="N459" s="195" t="s">
        <v>50</v>
      </c>
      <c r="O459" s="41"/>
      <c r="P459" s="196">
        <f>O459*H459</f>
        <v>0</v>
      </c>
      <c r="Q459" s="196">
        <v>0</v>
      </c>
      <c r="R459" s="196">
        <f>Q459*H459</f>
        <v>0</v>
      </c>
      <c r="S459" s="196">
        <v>0</v>
      </c>
      <c r="T459" s="197">
        <f>S459*H459</f>
        <v>0</v>
      </c>
      <c r="AR459" s="23" t="s">
        <v>229</v>
      </c>
      <c r="AT459" s="23" t="s">
        <v>143</v>
      </c>
      <c r="AU459" s="23" t="s">
        <v>89</v>
      </c>
      <c r="AY459" s="23" t="s">
        <v>140</v>
      </c>
      <c r="BE459" s="198">
        <f>IF(N459="základní",J459,0)</f>
        <v>0</v>
      </c>
      <c r="BF459" s="198">
        <f>IF(N459="snížená",J459,0)</f>
        <v>0</v>
      </c>
      <c r="BG459" s="198">
        <f>IF(N459="zákl. přenesená",J459,0)</f>
        <v>0</v>
      </c>
      <c r="BH459" s="198">
        <f>IF(N459="sníž. přenesená",J459,0)</f>
        <v>0</v>
      </c>
      <c r="BI459" s="198">
        <f>IF(N459="nulová",J459,0)</f>
        <v>0</v>
      </c>
      <c r="BJ459" s="23" t="s">
        <v>89</v>
      </c>
      <c r="BK459" s="198">
        <f>ROUND(I459*H459,2)</f>
        <v>0</v>
      </c>
      <c r="BL459" s="23" t="s">
        <v>229</v>
      </c>
      <c r="BM459" s="23" t="s">
        <v>952</v>
      </c>
    </row>
    <row r="460" spans="2:65" s="11" customFormat="1">
      <c r="B460" s="204"/>
      <c r="C460" s="205"/>
      <c r="D460" s="199" t="s">
        <v>161</v>
      </c>
      <c r="E460" s="206" t="s">
        <v>22</v>
      </c>
      <c r="F460" s="207" t="s">
        <v>953</v>
      </c>
      <c r="G460" s="205"/>
      <c r="H460" s="208">
        <v>240</v>
      </c>
      <c r="I460" s="209"/>
      <c r="J460" s="205"/>
      <c r="K460" s="205"/>
      <c r="L460" s="210"/>
      <c r="M460" s="211"/>
      <c r="N460" s="212"/>
      <c r="O460" s="212"/>
      <c r="P460" s="212"/>
      <c r="Q460" s="212"/>
      <c r="R460" s="212"/>
      <c r="S460" s="212"/>
      <c r="T460" s="213"/>
      <c r="AT460" s="214" t="s">
        <v>161</v>
      </c>
      <c r="AU460" s="214" t="s">
        <v>89</v>
      </c>
      <c r="AV460" s="11" t="s">
        <v>89</v>
      </c>
      <c r="AW460" s="11" t="s">
        <v>42</v>
      </c>
      <c r="AX460" s="11" t="s">
        <v>24</v>
      </c>
      <c r="AY460" s="214" t="s">
        <v>140</v>
      </c>
    </row>
    <row r="461" spans="2:65" s="1" customFormat="1" ht="22.5" customHeight="1">
      <c r="B461" s="40"/>
      <c r="C461" s="187" t="s">
        <v>954</v>
      </c>
      <c r="D461" s="187" t="s">
        <v>143</v>
      </c>
      <c r="E461" s="188" t="s">
        <v>955</v>
      </c>
      <c r="F461" s="189" t="s">
        <v>956</v>
      </c>
      <c r="G461" s="190" t="s">
        <v>175</v>
      </c>
      <c r="H461" s="191">
        <v>242.4</v>
      </c>
      <c r="I461" s="192"/>
      <c r="J461" s="193">
        <f>ROUND(I461*H461,2)</f>
        <v>0</v>
      </c>
      <c r="K461" s="189" t="s">
        <v>22</v>
      </c>
      <c r="L461" s="60"/>
      <c r="M461" s="194" t="s">
        <v>22</v>
      </c>
      <c r="N461" s="195" t="s">
        <v>50</v>
      </c>
      <c r="O461" s="41"/>
      <c r="P461" s="196">
        <f>O461*H461</f>
        <v>0</v>
      </c>
      <c r="Q461" s="196">
        <v>0</v>
      </c>
      <c r="R461" s="196">
        <f>Q461*H461</f>
        <v>0</v>
      </c>
      <c r="S461" s="196">
        <v>0</v>
      </c>
      <c r="T461" s="197">
        <f>S461*H461</f>
        <v>0</v>
      </c>
      <c r="AR461" s="23" t="s">
        <v>229</v>
      </c>
      <c r="AT461" s="23" t="s">
        <v>143</v>
      </c>
      <c r="AU461" s="23" t="s">
        <v>89</v>
      </c>
      <c r="AY461" s="23" t="s">
        <v>140</v>
      </c>
      <c r="BE461" s="198">
        <f>IF(N461="základní",J461,0)</f>
        <v>0</v>
      </c>
      <c r="BF461" s="198">
        <f>IF(N461="snížená",J461,0)</f>
        <v>0</v>
      </c>
      <c r="BG461" s="198">
        <f>IF(N461="zákl. přenesená",J461,0)</f>
        <v>0</v>
      </c>
      <c r="BH461" s="198">
        <f>IF(N461="sníž. přenesená",J461,0)</f>
        <v>0</v>
      </c>
      <c r="BI461" s="198">
        <f>IF(N461="nulová",J461,0)</f>
        <v>0</v>
      </c>
      <c r="BJ461" s="23" t="s">
        <v>89</v>
      </c>
      <c r="BK461" s="198">
        <f>ROUND(I461*H461,2)</f>
        <v>0</v>
      </c>
      <c r="BL461" s="23" t="s">
        <v>229</v>
      </c>
      <c r="BM461" s="23" t="s">
        <v>957</v>
      </c>
    </row>
    <row r="462" spans="2:65" s="11" customFormat="1">
      <c r="B462" s="204"/>
      <c r="C462" s="205"/>
      <c r="D462" s="199" t="s">
        <v>161</v>
      </c>
      <c r="E462" s="206" t="s">
        <v>22</v>
      </c>
      <c r="F462" s="207" t="s">
        <v>958</v>
      </c>
      <c r="G462" s="205"/>
      <c r="H462" s="208">
        <v>242.4</v>
      </c>
      <c r="I462" s="209"/>
      <c r="J462" s="205"/>
      <c r="K462" s="205"/>
      <c r="L462" s="210"/>
      <c r="M462" s="211"/>
      <c r="N462" s="212"/>
      <c r="O462" s="212"/>
      <c r="P462" s="212"/>
      <c r="Q462" s="212"/>
      <c r="R462" s="212"/>
      <c r="S462" s="212"/>
      <c r="T462" s="213"/>
      <c r="AT462" s="214" t="s">
        <v>161</v>
      </c>
      <c r="AU462" s="214" t="s">
        <v>89</v>
      </c>
      <c r="AV462" s="11" t="s">
        <v>89</v>
      </c>
      <c r="AW462" s="11" t="s">
        <v>42</v>
      </c>
      <c r="AX462" s="11" t="s">
        <v>24</v>
      </c>
      <c r="AY462" s="214" t="s">
        <v>140</v>
      </c>
    </row>
    <row r="463" spans="2:65" s="1" customFormat="1" ht="31.5" customHeight="1">
      <c r="B463" s="40"/>
      <c r="C463" s="187" t="s">
        <v>959</v>
      </c>
      <c r="D463" s="187" t="s">
        <v>143</v>
      </c>
      <c r="E463" s="188" t="s">
        <v>960</v>
      </c>
      <c r="F463" s="189" t="s">
        <v>961</v>
      </c>
      <c r="G463" s="190" t="s">
        <v>217</v>
      </c>
      <c r="H463" s="191">
        <v>8.0630000000000006</v>
      </c>
      <c r="I463" s="192"/>
      <c r="J463" s="193">
        <f>ROUND(I463*H463,2)</f>
        <v>0</v>
      </c>
      <c r="K463" s="189" t="s">
        <v>147</v>
      </c>
      <c r="L463" s="60"/>
      <c r="M463" s="194" t="s">
        <v>22</v>
      </c>
      <c r="N463" s="195" t="s">
        <v>50</v>
      </c>
      <c r="O463" s="41"/>
      <c r="P463" s="196">
        <f>O463*H463</f>
        <v>0</v>
      </c>
      <c r="Q463" s="196">
        <v>0</v>
      </c>
      <c r="R463" s="196">
        <f>Q463*H463</f>
        <v>0</v>
      </c>
      <c r="S463" s="196">
        <v>0</v>
      </c>
      <c r="T463" s="197">
        <f>S463*H463</f>
        <v>0</v>
      </c>
      <c r="AR463" s="23" t="s">
        <v>229</v>
      </c>
      <c r="AT463" s="23" t="s">
        <v>143</v>
      </c>
      <c r="AU463" s="23" t="s">
        <v>89</v>
      </c>
      <c r="AY463" s="23" t="s">
        <v>140</v>
      </c>
      <c r="BE463" s="198">
        <f>IF(N463="základní",J463,0)</f>
        <v>0</v>
      </c>
      <c r="BF463" s="198">
        <f>IF(N463="snížená",J463,0)</f>
        <v>0</v>
      </c>
      <c r="BG463" s="198">
        <f>IF(N463="zákl. přenesená",J463,0)</f>
        <v>0</v>
      </c>
      <c r="BH463" s="198">
        <f>IF(N463="sníž. přenesená",J463,0)</f>
        <v>0</v>
      </c>
      <c r="BI463" s="198">
        <f>IF(N463="nulová",J463,0)</f>
        <v>0</v>
      </c>
      <c r="BJ463" s="23" t="s">
        <v>89</v>
      </c>
      <c r="BK463" s="198">
        <f>ROUND(I463*H463,2)</f>
        <v>0</v>
      </c>
      <c r="BL463" s="23" t="s">
        <v>229</v>
      </c>
      <c r="BM463" s="23" t="s">
        <v>962</v>
      </c>
    </row>
    <row r="464" spans="2:65" s="1" customFormat="1" ht="121.5">
      <c r="B464" s="40"/>
      <c r="C464" s="62"/>
      <c r="D464" s="202" t="s">
        <v>150</v>
      </c>
      <c r="E464" s="62"/>
      <c r="F464" s="203" t="s">
        <v>337</v>
      </c>
      <c r="G464" s="62"/>
      <c r="H464" s="62"/>
      <c r="I464" s="157"/>
      <c r="J464" s="62"/>
      <c r="K464" s="62"/>
      <c r="L464" s="60"/>
      <c r="M464" s="201"/>
      <c r="N464" s="41"/>
      <c r="O464" s="41"/>
      <c r="P464" s="41"/>
      <c r="Q464" s="41"/>
      <c r="R464" s="41"/>
      <c r="S464" s="41"/>
      <c r="T464" s="77"/>
      <c r="AT464" s="23" t="s">
        <v>150</v>
      </c>
      <c r="AU464" s="23" t="s">
        <v>89</v>
      </c>
    </row>
    <row r="465" spans="2:65" s="10" customFormat="1" ht="29.85" customHeight="1">
      <c r="B465" s="170"/>
      <c r="C465" s="171"/>
      <c r="D465" s="184" t="s">
        <v>77</v>
      </c>
      <c r="E465" s="185" t="s">
        <v>963</v>
      </c>
      <c r="F465" s="185" t="s">
        <v>964</v>
      </c>
      <c r="G465" s="171"/>
      <c r="H465" s="171"/>
      <c r="I465" s="174"/>
      <c r="J465" s="186">
        <f>BK465</f>
        <v>0</v>
      </c>
      <c r="K465" s="171"/>
      <c r="L465" s="176"/>
      <c r="M465" s="177"/>
      <c r="N465" s="178"/>
      <c r="O465" s="178"/>
      <c r="P465" s="179">
        <f>SUM(P466:P467)</f>
        <v>0</v>
      </c>
      <c r="Q465" s="178"/>
      <c r="R465" s="179">
        <f>SUM(R466:R467)</f>
        <v>8.1600000000000006E-3</v>
      </c>
      <c r="S465" s="178"/>
      <c r="T465" s="180">
        <f>SUM(T466:T467)</f>
        <v>0</v>
      </c>
      <c r="AR465" s="181" t="s">
        <v>89</v>
      </c>
      <c r="AT465" s="182" t="s">
        <v>77</v>
      </c>
      <c r="AU465" s="182" t="s">
        <v>24</v>
      </c>
      <c r="AY465" s="181" t="s">
        <v>140</v>
      </c>
      <c r="BK465" s="183">
        <f>SUM(BK466:BK467)</f>
        <v>0</v>
      </c>
    </row>
    <row r="466" spans="2:65" s="1" customFormat="1" ht="22.5" customHeight="1">
      <c r="B466" s="40"/>
      <c r="C466" s="187" t="s">
        <v>965</v>
      </c>
      <c r="D466" s="187" t="s">
        <v>143</v>
      </c>
      <c r="E466" s="188" t="s">
        <v>966</v>
      </c>
      <c r="F466" s="189" t="s">
        <v>967</v>
      </c>
      <c r="G466" s="190" t="s">
        <v>158</v>
      </c>
      <c r="H466" s="191">
        <v>48</v>
      </c>
      <c r="I466" s="192"/>
      <c r="J466" s="193">
        <f>ROUND(I466*H466,2)</f>
        <v>0</v>
      </c>
      <c r="K466" s="189" t="s">
        <v>147</v>
      </c>
      <c r="L466" s="60"/>
      <c r="M466" s="194" t="s">
        <v>22</v>
      </c>
      <c r="N466" s="195" t="s">
        <v>50</v>
      </c>
      <c r="O466" s="41"/>
      <c r="P466" s="196">
        <f>O466*H466</f>
        <v>0</v>
      </c>
      <c r="Q466" s="196">
        <v>1.7000000000000001E-4</v>
      </c>
      <c r="R466" s="196">
        <f>Q466*H466</f>
        <v>8.1600000000000006E-3</v>
      </c>
      <c r="S466" s="196">
        <v>0</v>
      </c>
      <c r="T466" s="197">
        <f>S466*H466</f>
        <v>0</v>
      </c>
      <c r="AR466" s="23" t="s">
        <v>229</v>
      </c>
      <c r="AT466" s="23" t="s">
        <v>143</v>
      </c>
      <c r="AU466" s="23" t="s">
        <v>89</v>
      </c>
      <c r="AY466" s="23" t="s">
        <v>140</v>
      </c>
      <c r="BE466" s="198">
        <f>IF(N466="základní",J466,0)</f>
        <v>0</v>
      </c>
      <c r="BF466" s="198">
        <f>IF(N466="snížená",J466,0)</f>
        <v>0</v>
      </c>
      <c r="BG466" s="198">
        <f>IF(N466="zákl. přenesená",J466,0)</f>
        <v>0</v>
      </c>
      <c r="BH466" s="198">
        <f>IF(N466="sníž. přenesená",J466,0)</f>
        <v>0</v>
      </c>
      <c r="BI466" s="198">
        <f>IF(N466="nulová",J466,0)</f>
        <v>0</v>
      </c>
      <c r="BJ466" s="23" t="s">
        <v>89</v>
      </c>
      <c r="BK466" s="198">
        <f>ROUND(I466*H466,2)</f>
        <v>0</v>
      </c>
      <c r="BL466" s="23" t="s">
        <v>229</v>
      </c>
      <c r="BM466" s="23" t="s">
        <v>968</v>
      </c>
    </row>
    <row r="467" spans="2:65" s="11" customFormat="1">
      <c r="B467" s="204"/>
      <c r="C467" s="205"/>
      <c r="D467" s="202" t="s">
        <v>161</v>
      </c>
      <c r="E467" s="215" t="s">
        <v>22</v>
      </c>
      <c r="F467" s="216" t="s">
        <v>969</v>
      </c>
      <c r="G467" s="205"/>
      <c r="H467" s="217">
        <v>48</v>
      </c>
      <c r="I467" s="209"/>
      <c r="J467" s="205"/>
      <c r="K467" s="205"/>
      <c r="L467" s="210"/>
      <c r="M467" s="211"/>
      <c r="N467" s="212"/>
      <c r="O467" s="212"/>
      <c r="P467" s="212"/>
      <c r="Q467" s="212"/>
      <c r="R467" s="212"/>
      <c r="S467" s="212"/>
      <c r="T467" s="213"/>
      <c r="AT467" s="214" t="s">
        <v>161</v>
      </c>
      <c r="AU467" s="214" t="s">
        <v>89</v>
      </c>
      <c r="AV467" s="11" t="s">
        <v>89</v>
      </c>
      <c r="AW467" s="11" t="s">
        <v>42</v>
      </c>
      <c r="AX467" s="11" t="s">
        <v>24</v>
      </c>
      <c r="AY467" s="214" t="s">
        <v>140</v>
      </c>
    </row>
    <row r="468" spans="2:65" s="10" customFormat="1" ht="29.85" customHeight="1">
      <c r="B468" s="170"/>
      <c r="C468" s="171"/>
      <c r="D468" s="184" t="s">
        <v>77</v>
      </c>
      <c r="E468" s="185" t="s">
        <v>970</v>
      </c>
      <c r="F468" s="185" t="s">
        <v>971</v>
      </c>
      <c r="G468" s="171"/>
      <c r="H468" s="171"/>
      <c r="I468" s="174"/>
      <c r="J468" s="186">
        <f>BK468</f>
        <v>0</v>
      </c>
      <c r="K468" s="171"/>
      <c r="L468" s="176"/>
      <c r="M468" s="177"/>
      <c r="N468" s="178"/>
      <c r="O468" s="178"/>
      <c r="P468" s="179">
        <f>SUM(P469:P474)</f>
        <v>0</v>
      </c>
      <c r="Q468" s="178"/>
      <c r="R468" s="179">
        <f>SUM(R469:R474)</f>
        <v>0.57549089999999992</v>
      </c>
      <c r="S468" s="178"/>
      <c r="T468" s="180">
        <f>SUM(T469:T474)</f>
        <v>0</v>
      </c>
      <c r="AR468" s="181" t="s">
        <v>89</v>
      </c>
      <c r="AT468" s="182" t="s">
        <v>77</v>
      </c>
      <c r="AU468" s="182" t="s">
        <v>24</v>
      </c>
      <c r="AY468" s="181" t="s">
        <v>140</v>
      </c>
      <c r="BK468" s="183">
        <f>SUM(BK469:BK474)</f>
        <v>0</v>
      </c>
    </row>
    <row r="469" spans="2:65" s="1" customFormat="1" ht="31.5" customHeight="1">
      <c r="B469" s="40"/>
      <c r="C469" s="187" t="s">
        <v>972</v>
      </c>
      <c r="D469" s="187" t="s">
        <v>143</v>
      </c>
      <c r="E469" s="188" t="s">
        <v>973</v>
      </c>
      <c r="F469" s="189" t="s">
        <v>974</v>
      </c>
      <c r="G469" s="190" t="s">
        <v>158</v>
      </c>
      <c r="H469" s="191">
        <v>1571.568</v>
      </c>
      <c r="I469" s="192"/>
      <c r="J469" s="193">
        <f>ROUND(I469*H469,2)</f>
        <v>0</v>
      </c>
      <c r="K469" s="189" t="s">
        <v>147</v>
      </c>
      <c r="L469" s="60"/>
      <c r="M469" s="194" t="s">
        <v>22</v>
      </c>
      <c r="N469" s="195" t="s">
        <v>50</v>
      </c>
      <c r="O469" s="41"/>
      <c r="P469" s="196">
        <f>O469*H469</f>
        <v>0</v>
      </c>
      <c r="Q469" s="196">
        <v>2.5999999999999998E-4</v>
      </c>
      <c r="R469" s="196">
        <f>Q469*H469</f>
        <v>0.40860767999999997</v>
      </c>
      <c r="S469" s="196">
        <v>0</v>
      </c>
      <c r="T469" s="197">
        <f>S469*H469</f>
        <v>0</v>
      </c>
      <c r="AR469" s="23" t="s">
        <v>229</v>
      </c>
      <c r="AT469" s="23" t="s">
        <v>143</v>
      </c>
      <c r="AU469" s="23" t="s">
        <v>89</v>
      </c>
      <c r="AY469" s="23" t="s">
        <v>140</v>
      </c>
      <c r="BE469" s="198">
        <f>IF(N469="základní",J469,0)</f>
        <v>0</v>
      </c>
      <c r="BF469" s="198">
        <f>IF(N469="snížená",J469,0)</f>
        <v>0</v>
      </c>
      <c r="BG469" s="198">
        <f>IF(N469="zákl. přenesená",J469,0)</f>
        <v>0</v>
      </c>
      <c r="BH469" s="198">
        <f>IF(N469="sníž. přenesená",J469,0)</f>
        <v>0</v>
      </c>
      <c r="BI469" s="198">
        <f>IF(N469="nulová",J469,0)</f>
        <v>0</v>
      </c>
      <c r="BJ469" s="23" t="s">
        <v>89</v>
      </c>
      <c r="BK469" s="198">
        <f>ROUND(I469*H469,2)</f>
        <v>0</v>
      </c>
      <c r="BL469" s="23" t="s">
        <v>229</v>
      </c>
      <c r="BM469" s="23" t="s">
        <v>975</v>
      </c>
    </row>
    <row r="470" spans="2:65" s="13" customFormat="1">
      <c r="B470" s="239"/>
      <c r="C470" s="240"/>
      <c r="D470" s="202" t="s">
        <v>161</v>
      </c>
      <c r="E470" s="241" t="s">
        <v>22</v>
      </c>
      <c r="F470" s="242" t="s">
        <v>976</v>
      </c>
      <c r="G470" s="240"/>
      <c r="H470" s="243" t="s">
        <v>22</v>
      </c>
      <c r="I470" s="244"/>
      <c r="J470" s="240"/>
      <c r="K470" s="240"/>
      <c r="L470" s="245"/>
      <c r="M470" s="246"/>
      <c r="N470" s="247"/>
      <c r="O470" s="247"/>
      <c r="P470" s="247"/>
      <c r="Q470" s="247"/>
      <c r="R470" s="247"/>
      <c r="S470" s="247"/>
      <c r="T470" s="248"/>
      <c r="AT470" s="249" t="s">
        <v>161</v>
      </c>
      <c r="AU470" s="249" t="s">
        <v>89</v>
      </c>
      <c r="AV470" s="13" t="s">
        <v>24</v>
      </c>
      <c r="AW470" s="13" t="s">
        <v>42</v>
      </c>
      <c r="AX470" s="13" t="s">
        <v>78</v>
      </c>
      <c r="AY470" s="249" t="s">
        <v>140</v>
      </c>
    </row>
    <row r="471" spans="2:65" s="11" customFormat="1">
      <c r="B471" s="204"/>
      <c r="C471" s="205"/>
      <c r="D471" s="199" t="s">
        <v>161</v>
      </c>
      <c r="E471" s="206" t="s">
        <v>22</v>
      </c>
      <c r="F471" s="207" t="s">
        <v>977</v>
      </c>
      <c r="G471" s="205"/>
      <c r="H471" s="208">
        <v>1571.568</v>
      </c>
      <c r="I471" s="209"/>
      <c r="J471" s="205"/>
      <c r="K471" s="205"/>
      <c r="L471" s="210"/>
      <c r="M471" s="211"/>
      <c r="N471" s="212"/>
      <c r="O471" s="212"/>
      <c r="P471" s="212"/>
      <c r="Q471" s="212"/>
      <c r="R471" s="212"/>
      <c r="S471" s="212"/>
      <c r="T471" s="213"/>
      <c r="AT471" s="214" t="s">
        <v>161</v>
      </c>
      <c r="AU471" s="214" t="s">
        <v>89</v>
      </c>
      <c r="AV471" s="11" t="s">
        <v>89</v>
      </c>
      <c r="AW471" s="11" t="s">
        <v>42</v>
      </c>
      <c r="AX471" s="11" t="s">
        <v>24</v>
      </c>
      <c r="AY471" s="214" t="s">
        <v>140</v>
      </c>
    </row>
    <row r="472" spans="2:65" s="1" customFormat="1" ht="31.5" customHeight="1">
      <c r="B472" s="40"/>
      <c r="C472" s="187" t="s">
        <v>978</v>
      </c>
      <c r="D472" s="187" t="s">
        <v>143</v>
      </c>
      <c r="E472" s="188" t="s">
        <v>979</v>
      </c>
      <c r="F472" s="189" t="s">
        <v>980</v>
      </c>
      <c r="G472" s="190" t="s">
        <v>158</v>
      </c>
      <c r="H472" s="191">
        <v>618.08600000000001</v>
      </c>
      <c r="I472" s="192"/>
      <c r="J472" s="193">
        <f>ROUND(I472*H472,2)</f>
        <v>0</v>
      </c>
      <c r="K472" s="189" t="s">
        <v>147</v>
      </c>
      <c r="L472" s="60"/>
      <c r="M472" s="194" t="s">
        <v>22</v>
      </c>
      <c r="N472" s="195" t="s">
        <v>50</v>
      </c>
      <c r="O472" s="41"/>
      <c r="P472" s="196">
        <f>O472*H472</f>
        <v>0</v>
      </c>
      <c r="Q472" s="196">
        <v>2.7E-4</v>
      </c>
      <c r="R472" s="196">
        <f>Q472*H472</f>
        <v>0.16688322</v>
      </c>
      <c r="S472" s="196">
        <v>0</v>
      </c>
      <c r="T472" s="197">
        <f>S472*H472</f>
        <v>0</v>
      </c>
      <c r="AR472" s="23" t="s">
        <v>229</v>
      </c>
      <c r="AT472" s="23" t="s">
        <v>143</v>
      </c>
      <c r="AU472" s="23" t="s">
        <v>89</v>
      </c>
      <c r="AY472" s="23" t="s">
        <v>140</v>
      </c>
      <c r="BE472" s="198">
        <f>IF(N472="základní",J472,0)</f>
        <v>0</v>
      </c>
      <c r="BF472" s="198">
        <f>IF(N472="snížená",J472,0)</f>
        <v>0</v>
      </c>
      <c r="BG472" s="198">
        <f>IF(N472="zákl. přenesená",J472,0)</f>
        <v>0</v>
      </c>
      <c r="BH472" s="198">
        <f>IF(N472="sníž. přenesená",J472,0)</f>
        <v>0</v>
      </c>
      <c r="BI472" s="198">
        <f>IF(N472="nulová",J472,0)</f>
        <v>0</v>
      </c>
      <c r="BJ472" s="23" t="s">
        <v>89</v>
      </c>
      <c r="BK472" s="198">
        <f>ROUND(I472*H472,2)</f>
        <v>0</v>
      </c>
      <c r="BL472" s="23" t="s">
        <v>229</v>
      </c>
      <c r="BM472" s="23" t="s">
        <v>981</v>
      </c>
    </row>
    <row r="473" spans="2:65" s="13" customFormat="1">
      <c r="B473" s="239"/>
      <c r="C473" s="240"/>
      <c r="D473" s="202" t="s">
        <v>161</v>
      </c>
      <c r="E473" s="241" t="s">
        <v>22</v>
      </c>
      <c r="F473" s="242" t="s">
        <v>982</v>
      </c>
      <c r="G473" s="240"/>
      <c r="H473" s="243" t="s">
        <v>22</v>
      </c>
      <c r="I473" s="244"/>
      <c r="J473" s="240"/>
      <c r="K473" s="240"/>
      <c r="L473" s="245"/>
      <c r="M473" s="246"/>
      <c r="N473" s="247"/>
      <c r="O473" s="247"/>
      <c r="P473" s="247"/>
      <c r="Q473" s="247"/>
      <c r="R473" s="247"/>
      <c r="S473" s="247"/>
      <c r="T473" s="248"/>
      <c r="AT473" s="249" t="s">
        <v>161</v>
      </c>
      <c r="AU473" s="249" t="s">
        <v>89</v>
      </c>
      <c r="AV473" s="13" t="s">
        <v>24</v>
      </c>
      <c r="AW473" s="13" t="s">
        <v>42</v>
      </c>
      <c r="AX473" s="13" t="s">
        <v>78</v>
      </c>
      <c r="AY473" s="249" t="s">
        <v>140</v>
      </c>
    </row>
    <row r="474" spans="2:65" s="11" customFormat="1">
      <c r="B474" s="204"/>
      <c r="C474" s="205"/>
      <c r="D474" s="202" t="s">
        <v>161</v>
      </c>
      <c r="E474" s="215" t="s">
        <v>22</v>
      </c>
      <c r="F474" s="216" t="s">
        <v>983</v>
      </c>
      <c r="G474" s="205"/>
      <c r="H474" s="217">
        <v>618.08600000000001</v>
      </c>
      <c r="I474" s="209"/>
      <c r="J474" s="205"/>
      <c r="K474" s="205"/>
      <c r="L474" s="210"/>
      <c r="M474" s="211"/>
      <c r="N474" s="212"/>
      <c r="O474" s="212"/>
      <c r="P474" s="212"/>
      <c r="Q474" s="212"/>
      <c r="R474" s="212"/>
      <c r="S474" s="212"/>
      <c r="T474" s="213"/>
      <c r="AT474" s="214" t="s">
        <v>161</v>
      </c>
      <c r="AU474" s="214" t="s">
        <v>89</v>
      </c>
      <c r="AV474" s="11" t="s">
        <v>89</v>
      </c>
      <c r="AW474" s="11" t="s">
        <v>42</v>
      </c>
      <c r="AX474" s="11" t="s">
        <v>24</v>
      </c>
      <c r="AY474" s="214" t="s">
        <v>140</v>
      </c>
    </row>
    <row r="475" spans="2:65" s="10" customFormat="1" ht="37.35" customHeight="1">
      <c r="B475" s="170"/>
      <c r="C475" s="171"/>
      <c r="D475" s="172" t="s">
        <v>77</v>
      </c>
      <c r="E475" s="173" t="s">
        <v>984</v>
      </c>
      <c r="F475" s="173" t="s">
        <v>985</v>
      </c>
      <c r="G475" s="171"/>
      <c r="H475" s="171"/>
      <c r="I475" s="174"/>
      <c r="J475" s="175">
        <f>BK475</f>
        <v>0</v>
      </c>
      <c r="K475" s="171"/>
      <c r="L475" s="176"/>
      <c r="M475" s="177"/>
      <c r="N475" s="178"/>
      <c r="O475" s="178"/>
      <c r="P475" s="179">
        <f>P476</f>
        <v>0</v>
      </c>
      <c r="Q475" s="178"/>
      <c r="R475" s="179">
        <f>R476</f>
        <v>0</v>
      </c>
      <c r="S475" s="178"/>
      <c r="T475" s="180">
        <f>T476</f>
        <v>0</v>
      </c>
      <c r="AR475" s="181" t="s">
        <v>167</v>
      </c>
      <c r="AT475" s="182" t="s">
        <v>77</v>
      </c>
      <c r="AU475" s="182" t="s">
        <v>78</v>
      </c>
      <c r="AY475" s="181" t="s">
        <v>140</v>
      </c>
      <c r="BK475" s="183">
        <f>BK476</f>
        <v>0</v>
      </c>
    </row>
    <row r="476" spans="2:65" s="10" customFormat="1" ht="19.899999999999999" customHeight="1">
      <c r="B476" s="170"/>
      <c r="C476" s="171"/>
      <c r="D476" s="184" t="s">
        <v>77</v>
      </c>
      <c r="E476" s="185" t="s">
        <v>986</v>
      </c>
      <c r="F476" s="185" t="s">
        <v>987</v>
      </c>
      <c r="G476" s="171"/>
      <c r="H476" s="171"/>
      <c r="I476" s="174"/>
      <c r="J476" s="186">
        <f>BK476</f>
        <v>0</v>
      </c>
      <c r="K476" s="171"/>
      <c r="L476" s="176"/>
      <c r="M476" s="177"/>
      <c r="N476" s="178"/>
      <c r="O476" s="178"/>
      <c r="P476" s="179">
        <f>SUM(P477:P483)</f>
        <v>0</v>
      </c>
      <c r="Q476" s="178"/>
      <c r="R476" s="179">
        <f>SUM(R477:R483)</f>
        <v>0</v>
      </c>
      <c r="S476" s="178"/>
      <c r="T476" s="180">
        <f>SUM(T477:T483)</f>
        <v>0</v>
      </c>
      <c r="AR476" s="181" t="s">
        <v>167</v>
      </c>
      <c r="AT476" s="182" t="s">
        <v>77</v>
      </c>
      <c r="AU476" s="182" t="s">
        <v>24</v>
      </c>
      <c r="AY476" s="181" t="s">
        <v>140</v>
      </c>
      <c r="BK476" s="183">
        <f>SUM(BK477:BK483)</f>
        <v>0</v>
      </c>
    </row>
    <row r="477" spans="2:65" s="1" customFormat="1" ht="31.5" customHeight="1">
      <c r="B477" s="40"/>
      <c r="C477" s="187" t="s">
        <v>988</v>
      </c>
      <c r="D477" s="187" t="s">
        <v>143</v>
      </c>
      <c r="E477" s="188" t="s">
        <v>989</v>
      </c>
      <c r="F477" s="189" t="s">
        <v>990</v>
      </c>
      <c r="G477" s="190" t="s">
        <v>991</v>
      </c>
      <c r="H477" s="191">
        <v>1</v>
      </c>
      <c r="I477" s="192"/>
      <c r="J477" s="193">
        <f>ROUND(I477*H477,2)</f>
        <v>0</v>
      </c>
      <c r="K477" s="189" t="s">
        <v>147</v>
      </c>
      <c r="L477" s="60"/>
      <c r="M477" s="194" t="s">
        <v>22</v>
      </c>
      <c r="N477" s="195" t="s">
        <v>50</v>
      </c>
      <c r="O477" s="41"/>
      <c r="P477" s="196">
        <f>O477*H477</f>
        <v>0</v>
      </c>
      <c r="Q477" s="196">
        <v>0</v>
      </c>
      <c r="R477" s="196">
        <f>Q477*H477</f>
        <v>0</v>
      </c>
      <c r="S477" s="196">
        <v>0</v>
      </c>
      <c r="T477" s="197">
        <f>S477*H477</f>
        <v>0</v>
      </c>
      <c r="AR477" s="23" t="s">
        <v>992</v>
      </c>
      <c r="AT477" s="23" t="s">
        <v>143</v>
      </c>
      <c r="AU477" s="23" t="s">
        <v>89</v>
      </c>
      <c r="AY477" s="23" t="s">
        <v>140</v>
      </c>
      <c r="BE477" s="198">
        <f>IF(N477="základní",J477,0)</f>
        <v>0</v>
      </c>
      <c r="BF477" s="198">
        <f>IF(N477="snížená",J477,0)</f>
        <v>0</v>
      </c>
      <c r="BG477" s="198">
        <f>IF(N477="zákl. přenesená",J477,0)</f>
        <v>0</v>
      </c>
      <c r="BH477" s="198">
        <f>IF(N477="sníž. přenesená",J477,0)</f>
        <v>0</v>
      </c>
      <c r="BI477" s="198">
        <f>IF(N477="nulová",J477,0)</f>
        <v>0</v>
      </c>
      <c r="BJ477" s="23" t="s">
        <v>89</v>
      </c>
      <c r="BK477" s="198">
        <f>ROUND(I477*H477,2)</f>
        <v>0</v>
      </c>
      <c r="BL477" s="23" t="s">
        <v>992</v>
      </c>
      <c r="BM477" s="23" t="s">
        <v>993</v>
      </c>
    </row>
    <row r="478" spans="2:65" s="13" customFormat="1" ht="27">
      <c r="B478" s="239"/>
      <c r="C478" s="240"/>
      <c r="D478" s="202" t="s">
        <v>161</v>
      </c>
      <c r="E478" s="241" t="s">
        <v>22</v>
      </c>
      <c r="F478" s="242" t="s">
        <v>994</v>
      </c>
      <c r="G478" s="240"/>
      <c r="H478" s="243" t="s">
        <v>22</v>
      </c>
      <c r="I478" s="244"/>
      <c r="J478" s="240"/>
      <c r="K478" s="240"/>
      <c r="L478" s="245"/>
      <c r="M478" s="246"/>
      <c r="N478" s="247"/>
      <c r="O478" s="247"/>
      <c r="P478" s="247"/>
      <c r="Q478" s="247"/>
      <c r="R478" s="247"/>
      <c r="S478" s="247"/>
      <c r="T478" s="248"/>
      <c r="AT478" s="249" t="s">
        <v>161</v>
      </c>
      <c r="AU478" s="249" t="s">
        <v>89</v>
      </c>
      <c r="AV478" s="13" t="s">
        <v>24</v>
      </c>
      <c r="AW478" s="13" t="s">
        <v>42</v>
      </c>
      <c r="AX478" s="13" t="s">
        <v>78</v>
      </c>
      <c r="AY478" s="249" t="s">
        <v>140</v>
      </c>
    </row>
    <row r="479" spans="2:65" s="13" customFormat="1">
      <c r="B479" s="239"/>
      <c r="C479" s="240"/>
      <c r="D479" s="202" t="s">
        <v>161</v>
      </c>
      <c r="E479" s="241" t="s">
        <v>22</v>
      </c>
      <c r="F479" s="242" t="s">
        <v>995</v>
      </c>
      <c r="G479" s="240"/>
      <c r="H479" s="243" t="s">
        <v>22</v>
      </c>
      <c r="I479" s="244"/>
      <c r="J479" s="240"/>
      <c r="K479" s="240"/>
      <c r="L479" s="245"/>
      <c r="M479" s="246"/>
      <c r="N479" s="247"/>
      <c r="O479" s="247"/>
      <c r="P479" s="247"/>
      <c r="Q479" s="247"/>
      <c r="R479" s="247"/>
      <c r="S479" s="247"/>
      <c r="T479" s="248"/>
      <c r="AT479" s="249" t="s">
        <v>161</v>
      </c>
      <c r="AU479" s="249" t="s">
        <v>89</v>
      </c>
      <c r="AV479" s="13" t="s">
        <v>24</v>
      </c>
      <c r="AW479" s="13" t="s">
        <v>42</v>
      </c>
      <c r="AX479" s="13" t="s">
        <v>78</v>
      </c>
      <c r="AY479" s="249" t="s">
        <v>140</v>
      </c>
    </row>
    <row r="480" spans="2:65" s="11" customFormat="1">
      <c r="B480" s="204"/>
      <c r="C480" s="205"/>
      <c r="D480" s="199" t="s">
        <v>161</v>
      </c>
      <c r="E480" s="206" t="s">
        <v>22</v>
      </c>
      <c r="F480" s="207" t="s">
        <v>24</v>
      </c>
      <c r="G480" s="205"/>
      <c r="H480" s="208">
        <v>1</v>
      </c>
      <c r="I480" s="209"/>
      <c r="J480" s="205"/>
      <c r="K480" s="205"/>
      <c r="L480" s="210"/>
      <c r="M480" s="211"/>
      <c r="N480" s="212"/>
      <c r="O480" s="212"/>
      <c r="P480" s="212"/>
      <c r="Q480" s="212"/>
      <c r="R480" s="212"/>
      <c r="S480" s="212"/>
      <c r="T480" s="213"/>
      <c r="AT480" s="214" t="s">
        <v>161</v>
      </c>
      <c r="AU480" s="214" t="s">
        <v>89</v>
      </c>
      <c r="AV480" s="11" t="s">
        <v>89</v>
      </c>
      <c r="AW480" s="11" t="s">
        <v>42</v>
      </c>
      <c r="AX480" s="11" t="s">
        <v>24</v>
      </c>
      <c r="AY480" s="214" t="s">
        <v>140</v>
      </c>
    </row>
    <row r="481" spans="2:65" s="1" customFormat="1" ht="31.5" customHeight="1">
      <c r="B481" s="40"/>
      <c r="C481" s="187" t="s">
        <v>996</v>
      </c>
      <c r="D481" s="187" t="s">
        <v>143</v>
      </c>
      <c r="E481" s="188" t="s">
        <v>997</v>
      </c>
      <c r="F481" s="189" t="s">
        <v>998</v>
      </c>
      <c r="G481" s="190" t="s">
        <v>999</v>
      </c>
      <c r="H481" s="191">
        <v>1</v>
      </c>
      <c r="I481" s="192"/>
      <c r="J481" s="193">
        <f>ROUND(I481*H481,2)</f>
        <v>0</v>
      </c>
      <c r="K481" s="189" t="s">
        <v>147</v>
      </c>
      <c r="L481" s="60"/>
      <c r="M481" s="194" t="s">
        <v>22</v>
      </c>
      <c r="N481" s="195" t="s">
        <v>50</v>
      </c>
      <c r="O481" s="41"/>
      <c r="P481" s="196">
        <f>O481*H481</f>
        <v>0</v>
      </c>
      <c r="Q481" s="196">
        <v>0</v>
      </c>
      <c r="R481" s="196">
        <f>Q481*H481</f>
        <v>0</v>
      </c>
      <c r="S481" s="196">
        <v>0</v>
      </c>
      <c r="T481" s="197">
        <f>S481*H481</f>
        <v>0</v>
      </c>
      <c r="AR481" s="23" t="s">
        <v>992</v>
      </c>
      <c r="AT481" s="23" t="s">
        <v>143</v>
      </c>
      <c r="AU481" s="23" t="s">
        <v>89</v>
      </c>
      <c r="AY481" s="23" t="s">
        <v>140</v>
      </c>
      <c r="BE481" s="198">
        <f>IF(N481="základní",J481,0)</f>
        <v>0</v>
      </c>
      <c r="BF481" s="198">
        <f>IF(N481="snížená",J481,0)</f>
        <v>0</v>
      </c>
      <c r="BG481" s="198">
        <f>IF(N481="zákl. přenesená",J481,0)</f>
        <v>0</v>
      </c>
      <c r="BH481" s="198">
        <f>IF(N481="sníž. přenesená",J481,0)</f>
        <v>0</v>
      </c>
      <c r="BI481" s="198">
        <f>IF(N481="nulová",J481,0)</f>
        <v>0</v>
      </c>
      <c r="BJ481" s="23" t="s">
        <v>89</v>
      </c>
      <c r="BK481" s="198">
        <f>ROUND(I481*H481,2)</f>
        <v>0</v>
      </c>
      <c r="BL481" s="23" t="s">
        <v>992</v>
      </c>
      <c r="BM481" s="23" t="s">
        <v>1000</v>
      </c>
    </row>
    <row r="482" spans="2:65" s="13" customFormat="1">
      <c r="B482" s="239"/>
      <c r="C482" s="240"/>
      <c r="D482" s="202" t="s">
        <v>161</v>
      </c>
      <c r="E482" s="241" t="s">
        <v>22</v>
      </c>
      <c r="F482" s="242" t="s">
        <v>1001</v>
      </c>
      <c r="G482" s="240"/>
      <c r="H482" s="243" t="s">
        <v>22</v>
      </c>
      <c r="I482" s="244"/>
      <c r="J482" s="240"/>
      <c r="K482" s="240"/>
      <c r="L482" s="245"/>
      <c r="M482" s="246"/>
      <c r="N482" s="247"/>
      <c r="O482" s="247"/>
      <c r="P482" s="247"/>
      <c r="Q482" s="247"/>
      <c r="R482" s="247"/>
      <c r="S482" s="247"/>
      <c r="T482" s="248"/>
      <c r="AT482" s="249" t="s">
        <v>161</v>
      </c>
      <c r="AU482" s="249" t="s">
        <v>89</v>
      </c>
      <c r="AV482" s="13" t="s">
        <v>24</v>
      </c>
      <c r="AW482" s="13" t="s">
        <v>42</v>
      </c>
      <c r="AX482" s="13" t="s">
        <v>78</v>
      </c>
      <c r="AY482" s="249" t="s">
        <v>140</v>
      </c>
    </row>
    <row r="483" spans="2:65" s="11" customFormat="1">
      <c r="B483" s="204"/>
      <c r="C483" s="205"/>
      <c r="D483" s="202" t="s">
        <v>161</v>
      </c>
      <c r="E483" s="215" t="s">
        <v>22</v>
      </c>
      <c r="F483" s="216" t="s">
        <v>24</v>
      </c>
      <c r="G483" s="205"/>
      <c r="H483" s="217">
        <v>1</v>
      </c>
      <c r="I483" s="209"/>
      <c r="J483" s="205"/>
      <c r="K483" s="205"/>
      <c r="L483" s="210"/>
      <c r="M483" s="250"/>
      <c r="N483" s="251"/>
      <c r="O483" s="251"/>
      <c r="P483" s="251"/>
      <c r="Q483" s="251"/>
      <c r="R483" s="251"/>
      <c r="S483" s="251"/>
      <c r="T483" s="252"/>
      <c r="AT483" s="214" t="s">
        <v>161</v>
      </c>
      <c r="AU483" s="214" t="s">
        <v>89</v>
      </c>
      <c r="AV483" s="11" t="s">
        <v>89</v>
      </c>
      <c r="AW483" s="11" t="s">
        <v>42</v>
      </c>
      <c r="AX483" s="11" t="s">
        <v>24</v>
      </c>
      <c r="AY483" s="214" t="s">
        <v>140</v>
      </c>
    </row>
    <row r="484" spans="2:65" s="1" customFormat="1" ht="6.95" customHeight="1">
      <c r="B484" s="55"/>
      <c r="C484" s="56"/>
      <c r="D484" s="56"/>
      <c r="E484" s="56"/>
      <c r="F484" s="56"/>
      <c r="G484" s="56"/>
      <c r="H484" s="56"/>
      <c r="I484" s="133"/>
      <c r="J484" s="56"/>
      <c r="K484" s="56"/>
      <c r="L484" s="60"/>
    </row>
  </sheetData>
  <sheetProtection algorithmName="SHA-512" hashValue="XARk0WPQ8aC+SRF2caKHmXKmbTluumwX0P8O+Au1s1uYyLwfJa+icgLpyF+VvJi7meisJT4Lv6D80NWx0wqXMA==" saltValue="rpvntHWRu1nXlk20BCU3UQ==" spinCount="100000" sheet="1" objects="1" scenarios="1" formatCells="0" formatColumns="0" formatRows="0" sort="0" autoFilter="0"/>
  <autoFilter ref="C97:K483"/>
  <mergeCells count="6">
    <mergeCell ref="G1:H1"/>
    <mergeCell ref="L2:V2"/>
    <mergeCell ref="E7:H7"/>
    <mergeCell ref="E22:H22"/>
    <mergeCell ref="E43:H43"/>
    <mergeCell ref="E90:H90"/>
  </mergeCells>
  <hyperlinks>
    <hyperlink ref="F1:G1" location="C2" display="1) Krycí list soupisu"/>
    <hyperlink ref="G1:H1" location="C50" display="2) Rekapitulace"/>
    <hyperlink ref="J1" location="C9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53" customWidth="1"/>
    <col min="2" max="2" width="1.6640625" style="253" customWidth="1"/>
    <col min="3" max="4" width="5" style="253" customWidth="1"/>
    <col min="5" max="5" width="11.6640625" style="253" customWidth="1"/>
    <col min="6" max="6" width="9.1640625" style="253" customWidth="1"/>
    <col min="7" max="7" width="5" style="253" customWidth="1"/>
    <col min="8" max="8" width="77.83203125" style="253" customWidth="1"/>
    <col min="9" max="10" width="20" style="253" customWidth="1"/>
    <col min="11" max="11" width="1.6640625" style="253" customWidth="1"/>
  </cols>
  <sheetData>
    <row r="1" spans="2:11" ht="37.5" customHeight="1"/>
    <row r="2" spans="2:11" ht="7.5" customHeight="1">
      <c r="B2" s="254"/>
      <c r="C2" s="255"/>
      <c r="D2" s="255"/>
      <c r="E2" s="255"/>
      <c r="F2" s="255"/>
      <c r="G2" s="255"/>
      <c r="H2" s="255"/>
      <c r="I2" s="255"/>
      <c r="J2" s="255"/>
      <c r="K2" s="256"/>
    </row>
    <row r="3" spans="2:11" s="14" customFormat="1" ht="45" customHeight="1">
      <c r="B3" s="257"/>
      <c r="C3" s="374" t="s">
        <v>1002</v>
      </c>
      <c r="D3" s="374"/>
      <c r="E3" s="374"/>
      <c r="F3" s="374"/>
      <c r="G3" s="374"/>
      <c r="H3" s="374"/>
      <c r="I3" s="374"/>
      <c r="J3" s="374"/>
      <c r="K3" s="258"/>
    </row>
    <row r="4" spans="2:11" ht="25.5" customHeight="1">
      <c r="B4" s="259"/>
      <c r="C4" s="375" t="s">
        <v>1003</v>
      </c>
      <c r="D4" s="375"/>
      <c r="E4" s="375"/>
      <c r="F4" s="375"/>
      <c r="G4" s="375"/>
      <c r="H4" s="375"/>
      <c r="I4" s="375"/>
      <c r="J4" s="375"/>
      <c r="K4" s="260"/>
    </row>
    <row r="5" spans="2:11" ht="5.25" customHeight="1">
      <c r="B5" s="259"/>
      <c r="C5" s="261"/>
      <c r="D5" s="261"/>
      <c r="E5" s="261"/>
      <c r="F5" s="261"/>
      <c r="G5" s="261"/>
      <c r="H5" s="261"/>
      <c r="I5" s="261"/>
      <c r="J5" s="261"/>
      <c r="K5" s="260"/>
    </row>
    <row r="6" spans="2:11" ht="15" customHeight="1">
      <c r="B6" s="259"/>
      <c r="C6" s="373" t="s">
        <v>1004</v>
      </c>
      <c r="D6" s="373"/>
      <c r="E6" s="373"/>
      <c r="F6" s="373"/>
      <c r="G6" s="373"/>
      <c r="H6" s="373"/>
      <c r="I6" s="373"/>
      <c r="J6" s="373"/>
      <c r="K6" s="260"/>
    </row>
    <row r="7" spans="2:11" ht="15" customHeight="1">
      <c r="B7" s="263"/>
      <c r="C7" s="373" t="s">
        <v>1005</v>
      </c>
      <c r="D7" s="373"/>
      <c r="E7" s="373"/>
      <c r="F7" s="373"/>
      <c r="G7" s="373"/>
      <c r="H7" s="373"/>
      <c r="I7" s="373"/>
      <c r="J7" s="373"/>
      <c r="K7" s="260"/>
    </row>
    <row r="8" spans="2:11" ht="12.75" customHeight="1">
      <c r="B8" s="263"/>
      <c r="C8" s="262"/>
      <c r="D8" s="262"/>
      <c r="E8" s="262"/>
      <c r="F8" s="262"/>
      <c r="G8" s="262"/>
      <c r="H8" s="262"/>
      <c r="I8" s="262"/>
      <c r="J8" s="262"/>
      <c r="K8" s="260"/>
    </row>
    <row r="9" spans="2:11" ht="15" customHeight="1">
      <c r="B9" s="263"/>
      <c r="C9" s="373" t="s">
        <v>1006</v>
      </c>
      <c r="D9" s="373"/>
      <c r="E9" s="373"/>
      <c r="F9" s="373"/>
      <c r="G9" s="373"/>
      <c r="H9" s="373"/>
      <c r="I9" s="373"/>
      <c r="J9" s="373"/>
      <c r="K9" s="260"/>
    </row>
    <row r="10" spans="2:11" ht="15" customHeight="1">
      <c r="B10" s="263"/>
      <c r="C10" s="262"/>
      <c r="D10" s="373" t="s">
        <v>1007</v>
      </c>
      <c r="E10" s="373"/>
      <c r="F10" s="373"/>
      <c r="G10" s="373"/>
      <c r="H10" s="373"/>
      <c r="I10" s="373"/>
      <c r="J10" s="373"/>
      <c r="K10" s="260"/>
    </row>
    <row r="11" spans="2:11" ht="15" customHeight="1">
      <c r="B11" s="263"/>
      <c r="C11" s="264"/>
      <c r="D11" s="373" t="s">
        <v>1008</v>
      </c>
      <c r="E11" s="373"/>
      <c r="F11" s="373"/>
      <c r="G11" s="373"/>
      <c r="H11" s="373"/>
      <c r="I11" s="373"/>
      <c r="J11" s="373"/>
      <c r="K11" s="260"/>
    </row>
    <row r="12" spans="2:11" ht="12.75" customHeight="1">
      <c r="B12" s="263"/>
      <c r="C12" s="264"/>
      <c r="D12" s="264"/>
      <c r="E12" s="264"/>
      <c r="F12" s="264"/>
      <c r="G12" s="264"/>
      <c r="H12" s="264"/>
      <c r="I12" s="264"/>
      <c r="J12" s="264"/>
      <c r="K12" s="260"/>
    </row>
    <row r="13" spans="2:11" ht="15" customHeight="1">
      <c r="B13" s="263"/>
      <c r="C13" s="264"/>
      <c r="D13" s="373" t="s">
        <v>1009</v>
      </c>
      <c r="E13" s="373"/>
      <c r="F13" s="373"/>
      <c r="G13" s="373"/>
      <c r="H13" s="373"/>
      <c r="I13" s="373"/>
      <c r="J13" s="373"/>
      <c r="K13" s="260"/>
    </row>
    <row r="14" spans="2:11" ht="15" customHeight="1">
      <c r="B14" s="263"/>
      <c r="C14" s="264"/>
      <c r="D14" s="373" t="s">
        <v>1010</v>
      </c>
      <c r="E14" s="373"/>
      <c r="F14" s="373"/>
      <c r="G14" s="373"/>
      <c r="H14" s="373"/>
      <c r="I14" s="373"/>
      <c r="J14" s="373"/>
      <c r="K14" s="260"/>
    </row>
    <row r="15" spans="2:11" ht="15" customHeight="1">
      <c r="B15" s="263"/>
      <c r="C15" s="264"/>
      <c r="D15" s="373" t="s">
        <v>1011</v>
      </c>
      <c r="E15" s="373"/>
      <c r="F15" s="373"/>
      <c r="G15" s="373"/>
      <c r="H15" s="373"/>
      <c r="I15" s="373"/>
      <c r="J15" s="373"/>
      <c r="K15" s="260"/>
    </row>
    <row r="16" spans="2:11" ht="15" customHeight="1">
      <c r="B16" s="263"/>
      <c r="C16" s="264"/>
      <c r="D16" s="264"/>
      <c r="E16" s="265" t="s">
        <v>82</v>
      </c>
      <c r="F16" s="373" t="s">
        <v>1012</v>
      </c>
      <c r="G16" s="373"/>
      <c r="H16" s="373"/>
      <c r="I16" s="373"/>
      <c r="J16" s="373"/>
      <c r="K16" s="260"/>
    </row>
    <row r="17" spans="2:11" ht="15" customHeight="1">
      <c r="B17" s="263"/>
      <c r="C17" s="264"/>
      <c r="D17" s="264"/>
      <c r="E17" s="265" t="s">
        <v>1013</v>
      </c>
      <c r="F17" s="373" t="s">
        <v>1014</v>
      </c>
      <c r="G17" s="373"/>
      <c r="H17" s="373"/>
      <c r="I17" s="373"/>
      <c r="J17" s="373"/>
      <c r="K17" s="260"/>
    </row>
    <row r="18" spans="2:11" ht="15" customHeight="1">
      <c r="B18" s="263"/>
      <c r="C18" s="264"/>
      <c r="D18" s="264"/>
      <c r="E18" s="265" t="s">
        <v>1015</v>
      </c>
      <c r="F18" s="373" t="s">
        <v>1016</v>
      </c>
      <c r="G18" s="373"/>
      <c r="H18" s="373"/>
      <c r="I18" s="373"/>
      <c r="J18" s="373"/>
      <c r="K18" s="260"/>
    </row>
    <row r="19" spans="2:11" ht="15" customHeight="1">
      <c r="B19" s="263"/>
      <c r="C19" s="264"/>
      <c r="D19" s="264"/>
      <c r="E19" s="265" t="s">
        <v>1017</v>
      </c>
      <c r="F19" s="373" t="s">
        <v>1018</v>
      </c>
      <c r="G19" s="373"/>
      <c r="H19" s="373"/>
      <c r="I19" s="373"/>
      <c r="J19" s="373"/>
      <c r="K19" s="260"/>
    </row>
    <row r="20" spans="2:11" ht="15" customHeight="1">
      <c r="B20" s="263"/>
      <c r="C20" s="264"/>
      <c r="D20" s="264"/>
      <c r="E20" s="265" t="s">
        <v>1019</v>
      </c>
      <c r="F20" s="373" t="s">
        <v>1020</v>
      </c>
      <c r="G20" s="373"/>
      <c r="H20" s="373"/>
      <c r="I20" s="373"/>
      <c r="J20" s="373"/>
      <c r="K20" s="260"/>
    </row>
    <row r="21" spans="2:11" ht="15" customHeight="1">
      <c r="B21" s="263"/>
      <c r="C21" s="264"/>
      <c r="D21" s="264"/>
      <c r="E21" s="265" t="s">
        <v>1021</v>
      </c>
      <c r="F21" s="373" t="s">
        <v>1022</v>
      </c>
      <c r="G21" s="373"/>
      <c r="H21" s="373"/>
      <c r="I21" s="373"/>
      <c r="J21" s="373"/>
      <c r="K21" s="260"/>
    </row>
    <row r="22" spans="2:11" ht="12.75" customHeight="1">
      <c r="B22" s="263"/>
      <c r="C22" s="264"/>
      <c r="D22" s="264"/>
      <c r="E22" s="264"/>
      <c r="F22" s="264"/>
      <c r="G22" s="264"/>
      <c r="H22" s="264"/>
      <c r="I22" s="264"/>
      <c r="J22" s="264"/>
      <c r="K22" s="260"/>
    </row>
    <row r="23" spans="2:11" ht="15" customHeight="1">
      <c r="B23" s="263"/>
      <c r="C23" s="373" t="s">
        <v>1023</v>
      </c>
      <c r="D23" s="373"/>
      <c r="E23" s="373"/>
      <c r="F23" s="373"/>
      <c r="G23" s="373"/>
      <c r="H23" s="373"/>
      <c r="I23" s="373"/>
      <c r="J23" s="373"/>
      <c r="K23" s="260"/>
    </row>
    <row r="24" spans="2:11" ht="15" customHeight="1">
      <c r="B24" s="263"/>
      <c r="C24" s="373" t="s">
        <v>1024</v>
      </c>
      <c r="D24" s="373"/>
      <c r="E24" s="373"/>
      <c r="F24" s="373"/>
      <c r="G24" s="373"/>
      <c r="H24" s="373"/>
      <c r="I24" s="373"/>
      <c r="J24" s="373"/>
      <c r="K24" s="260"/>
    </row>
    <row r="25" spans="2:11" ht="15" customHeight="1">
      <c r="B25" s="263"/>
      <c r="C25" s="262"/>
      <c r="D25" s="373" t="s">
        <v>1025</v>
      </c>
      <c r="E25" s="373"/>
      <c r="F25" s="373"/>
      <c r="G25" s="373"/>
      <c r="H25" s="373"/>
      <c r="I25" s="373"/>
      <c r="J25" s="373"/>
      <c r="K25" s="260"/>
    </row>
    <row r="26" spans="2:11" ht="15" customHeight="1">
      <c r="B26" s="263"/>
      <c r="C26" s="264"/>
      <c r="D26" s="373" t="s">
        <v>1026</v>
      </c>
      <c r="E26" s="373"/>
      <c r="F26" s="373"/>
      <c r="G26" s="373"/>
      <c r="H26" s="373"/>
      <c r="I26" s="373"/>
      <c r="J26" s="373"/>
      <c r="K26" s="260"/>
    </row>
    <row r="27" spans="2:11" ht="12.75" customHeight="1">
      <c r="B27" s="263"/>
      <c r="C27" s="264"/>
      <c r="D27" s="264"/>
      <c r="E27" s="264"/>
      <c r="F27" s="264"/>
      <c r="G27" s="264"/>
      <c r="H27" s="264"/>
      <c r="I27" s="264"/>
      <c r="J27" s="264"/>
      <c r="K27" s="260"/>
    </row>
    <row r="28" spans="2:11" ht="15" customHeight="1">
      <c r="B28" s="263"/>
      <c r="C28" s="264"/>
      <c r="D28" s="373" t="s">
        <v>1027</v>
      </c>
      <c r="E28" s="373"/>
      <c r="F28" s="373"/>
      <c r="G28" s="373"/>
      <c r="H28" s="373"/>
      <c r="I28" s="373"/>
      <c r="J28" s="373"/>
      <c r="K28" s="260"/>
    </row>
    <row r="29" spans="2:11" ht="15" customHeight="1">
      <c r="B29" s="263"/>
      <c r="C29" s="264"/>
      <c r="D29" s="373" t="s">
        <v>1028</v>
      </c>
      <c r="E29" s="373"/>
      <c r="F29" s="373"/>
      <c r="G29" s="373"/>
      <c r="H29" s="373"/>
      <c r="I29" s="373"/>
      <c r="J29" s="373"/>
      <c r="K29" s="260"/>
    </row>
    <row r="30" spans="2:11" ht="12.75" customHeight="1">
      <c r="B30" s="263"/>
      <c r="C30" s="264"/>
      <c r="D30" s="264"/>
      <c r="E30" s="264"/>
      <c r="F30" s="264"/>
      <c r="G30" s="264"/>
      <c r="H30" s="264"/>
      <c r="I30" s="264"/>
      <c r="J30" s="264"/>
      <c r="K30" s="260"/>
    </row>
    <row r="31" spans="2:11" ht="15" customHeight="1">
      <c r="B31" s="263"/>
      <c r="C31" s="264"/>
      <c r="D31" s="373" t="s">
        <v>1029</v>
      </c>
      <c r="E31" s="373"/>
      <c r="F31" s="373"/>
      <c r="G31" s="373"/>
      <c r="H31" s="373"/>
      <c r="I31" s="373"/>
      <c r="J31" s="373"/>
      <c r="K31" s="260"/>
    </row>
    <row r="32" spans="2:11" ht="15" customHeight="1">
      <c r="B32" s="263"/>
      <c r="C32" s="264"/>
      <c r="D32" s="373" t="s">
        <v>1030</v>
      </c>
      <c r="E32" s="373"/>
      <c r="F32" s="373"/>
      <c r="G32" s="373"/>
      <c r="H32" s="373"/>
      <c r="I32" s="373"/>
      <c r="J32" s="373"/>
      <c r="K32" s="260"/>
    </row>
    <row r="33" spans="2:11" ht="15" customHeight="1">
      <c r="B33" s="263"/>
      <c r="C33" s="264"/>
      <c r="D33" s="373" t="s">
        <v>1031</v>
      </c>
      <c r="E33" s="373"/>
      <c r="F33" s="373"/>
      <c r="G33" s="373"/>
      <c r="H33" s="373"/>
      <c r="I33" s="373"/>
      <c r="J33" s="373"/>
      <c r="K33" s="260"/>
    </row>
    <row r="34" spans="2:11" ht="15" customHeight="1">
      <c r="B34" s="263"/>
      <c r="C34" s="264"/>
      <c r="D34" s="262"/>
      <c r="E34" s="266" t="s">
        <v>125</v>
      </c>
      <c r="F34" s="262"/>
      <c r="G34" s="373" t="s">
        <v>1032</v>
      </c>
      <c r="H34" s="373"/>
      <c r="I34" s="373"/>
      <c r="J34" s="373"/>
      <c r="K34" s="260"/>
    </row>
    <row r="35" spans="2:11" ht="30.75" customHeight="1">
      <c r="B35" s="263"/>
      <c r="C35" s="264"/>
      <c r="D35" s="262"/>
      <c r="E35" s="266" t="s">
        <v>1033</v>
      </c>
      <c r="F35" s="262"/>
      <c r="G35" s="373" t="s">
        <v>1034</v>
      </c>
      <c r="H35" s="373"/>
      <c r="I35" s="373"/>
      <c r="J35" s="373"/>
      <c r="K35" s="260"/>
    </row>
    <row r="36" spans="2:11" ht="15" customHeight="1">
      <c r="B36" s="263"/>
      <c r="C36" s="264"/>
      <c r="D36" s="262"/>
      <c r="E36" s="266" t="s">
        <v>59</v>
      </c>
      <c r="F36" s="262"/>
      <c r="G36" s="373" t="s">
        <v>1035</v>
      </c>
      <c r="H36" s="373"/>
      <c r="I36" s="373"/>
      <c r="J36" s="373"/>
      <c r="K36" s="260"/>
    </row>
    <row r="37" spans="2:11" ht="15" customHeight="1">
      <c r="B37" s="263"/>
      <c r="C37" s="264"/>
      <c r="D37" s="262"/>
      <c r="E37" s="266" t="s">
        <v>126</v>
      </c>
      <c r="F37" s="262"/>
      <c r="G37" s="373" t="s">
        <v>1036</v>
      </c>
      <c r="H37" s="373"/>
      <c r="I37" s="373"/>
      <c r="J37" s="373"/>
      <c r="K37" s="260"/>
    </row>
    <row r="38" spans="2:11" ht="15" customHeight="1">
      <c r="B38" s="263"/>
      <c r="C38" s="264"/>
      <c r="D38" s="262"/>
      <c r="E38" s="266" t="s">
        <v>127</v>
      </c>
      <c r="F38" s="262"/>
      <c r="G38" s="373" t="s">
        <v>1037</v>
      </c>
      <c r="H38" s="373"/>
      <c r="I38" s="373"/>
      <c r="J38" s="373"/>
      <c r="K38" s="260"/>
    </row>
    <row r="39" spans="2:11" ht="15" customHeight="1">
      <c r="B39" s="263"/>
      <c r="C39" s="264"/>
      <c r="D39" s="262"/>
      <c r="E39" s="266" t="s">
        <v>128</v>
      </c>
      <c r="F39" s="262"/>
      <c r="G39" s="373" t="s">
        <v>1038</v>
      </c>
      <c r="H39" s="373"/>
      <c r="I39" s="373"/>
      <c r="J39" s="373"/>
      <c r="K39" s="260"/>
    </row>
    <row r="40" spans="2:11" ht="15" customHeight="1">
      <c r="B40" s="263"/>
      <c r="C40" s="264"/>
      <c r="D40" s="262"/>
      <c r="E40" s="266" t="s">
        <v>1039</v>
      </c>
      <c r="F40" s="262"/>
      <c r="G40" s="373" t="s">
        <v>1040</v>
      </c>
      <c r="H40" s="373"/>
      <c r="I40" s="373"/>
      <c r="J40" s="373"/>
      <c r="K40" s="260"/>
    </row>
    <row r="41" spans="2:11" ht="15" customHeight="1">
      <c r="B41" s="263"/>
      <c r="C41" s="264"/>
      <c r="D41" s="262"/>
      <c r="E41" s="266"/>
      <c r="F41" s="262"/>
      <c r="G41" s="373" t="s">
        <v>1041</v>
      </c>
      <c r="H41" s="373"/>
      <c r="I41" s="373"/>
      <c r="J41" s="373"/>
      <c r="K41" s="260"/>
    </row>
    <row r="42" spans="2:11" ht="15" customHeight="1">
      <c r="B42" s="263"/>
      <c r="C42" s="264"/>
      <c r="D42" s="262"/>
      <c r="E42" s="266" t="s">
        <v>1042</v>
      </c>
      <c r="F42" s="262"/>
      <c r="G42" s="373" t="s">
        <v>1043</v>
      </c>
      <c r="H42" s="373"/>
      <c r="I42" s="373"/>
      <c r="J42" s="373"/>
      <c r="K42" s="260"/>
    </row>
    <row r="43" spans="2:11" ht="15" customHeight="1">
      <c r="B43" s="263"/>
      <c r="C43" s="264"/>
      <c r="D43" s="262"/>
      <c r="E43" s="266" t="s">
        <v>130</v>
      </c>
      <c r="F43" s="262"/>
      <c r="G43" s="373" t="s">
        <v>1044</v>
      </c>
      <c r="H43" s="373"/>
      <c r="I43" s="373"/>
      <c r="J43" s="373"/>
      <c r="K43" s="260"/>
    </row>
    <row r="44" spans="2:11" ht="12.75" customHeight="1">
      <c r="B44" s="263"/>
      <c r="C44" s="264"/>
      <c r="D44" s="262"/>
      <c r="E44" s="262"/>
      <c r="F44" s="262"/>
      <c r="G44" s="262"/>
      <c r="H44" s="262"/>
      <c r="I44" s="262"/>
      <c r="J44" s="262"/>
      <c r="K44" s="260"/>
    </row>
    <row r="45" spans="2:11" ht="15" customHeight="1">
      <c r="B45" s="263"/>
      <c r="C45" s="264"/>
      <c r="D45" s="373" t="s">
        <v>1045</v>
      </c>
      <c r="E45" s="373"/>
      <c r="F45" s="373"/>
      <c r="G45" s="373"/>
      <c r="H45" s="373"/>
      <c r="I45" s="373"/>
      <c r="J45" s="373"/>
      <c r="K45" s="260"/>
    </row>
    <row r="46" spans="2:11" ht="15" customHeight="1">
      <c r="B46" s="263"/>
      <c r="C46" s="264"/>
      <c r="D46" s="264"/>
      <c r="E46" s="373" t="s">
        <v>1046</v>
      </c>
      <c r="F46" s="373"/>
      <c r="G46" s="373"/>
      <c r="H46" s="373"/>
      <c r="I46" s="373"/>
      <c r="J46" s="373"/>
      <c r="K46" s="260"/>
    </row>
    <row r="47" spans="2:11" ht="15" customHeight="1">
      <c r="B47" s="263"/>
      <c r="C47" s="264"/>
      <c r="D47" s="264"/>
      <c r="E47" s="373" t="s">
        <v>1047</v>
      </c>
      <c r="F47" s="373"/>
      <c r="G47" s="373"/>
      <c r="H47" s="373"/>
      <c r="I47" s="373"/>
      <c r="J47" s="373"/>
      <c r="K47" s="260"/>
    </row>
    <row r="48" spans="2:11" ht="15" customHeight="1">
      <c r="B48" s="263"/>
      <c r="C48" s="264"/>
      <c r="D48" s="264"/>
      <c r="E48" s="373" t="s">
        <v>1048</v>
      </c>
      <c r="F48" s="373"/>
      <c r="G48" s="373"/>
      <c r="H48" s="373"/>
      <c r="I48" s="373"/>
      <c r="J48" s="373"/>
      <c r="K48" s="260"/>
    </row>
    <row r="49" spans="2:11" ht="15" customHeight="1">
      <c r="B49" s="263"/>
      <c r="C49" s="264"/>
      <c r="D49" s="373" t="s">
        <v>1049</v>
      </c>
      <c r="E49" s="373"/>
      <c r="F49" s="373"/>
      <c r="G49" s="373"/>
      <c r="H49" s="373"/>
      <c r="I49" s="373"/>
      <c r="J49" s="373"/>
      <c r="K49" s="260"/>
    </row>
    <row r="50" spans="2:11" ht="25.5" customHeight="1">
      <c r="B50" s="259"/>
      <c r="C50" s="375" t="s">
        <v>1050</v>
      </c>
      <c r="D50" s="375"/>
      <c r="E50" s="375"/>
      <c r="F50" s="375"/>
      <c r="G50" s="375"/>
      <c r="H50" s="375"/>
      <c r="I50" s="375"/>
      <c r="J50" s="375"/>
      <c r="K50" s="260"/>
    </row>
    <row r="51" spans="2:11" ht="5.25" customHeight="1">
      <c r="B51" s="259"/>
      <c r="C51" s="261"/>
      <c r="D51" s="261"/>
      <c r="E51" s="261"/>
      <c r="F51" s="261"/>
      <c r="G51" s="261"/>
      <c r="H51" s="261"/>
      <c r="I51" s="261"/>
      <c r="J51" s="261"/>
      <c r="K51" s="260"/>
    </row>
    <row r="52" spans="2:11" ht="15" customHeight="1">
      <c r="B52" s="259"/>
      <c r="C52" s="373" t="s">
        <v>1051</v>
      </c>
      <c r="D52" s="373"/>
      <c r="E52" s="373"/>
      <c r="F52" s="373"/>
      <c r="G52" s="373"/>
      <c r="H52" s="373"/>
      <c r="I52" s="373"/>
      <c r="J52" s="373"/>
      <c r="K52" s="260"/>
    </row>
    <row r="53" spans="2:11" ht="15" customHeight="1">
      <c r="B53" s="259"/>
      <c r="C53" s="373" t="s">
        <v>1052</v>
      </c>
      <c r="D53" s="373"/>
      <c r="E53" s="373"/>
      <c r="F53" s="373"/>
      <c r="G53" s="373"/>
      <c r="H53" s="373"/>
      <c r="I53" s="373"/>
      <c r="J53" s="373"/>
      <c r="K53" s="260"/>
    </row>
    <row r="54" spans="2:11" ht="12.75" customHeight="1">
      <c r="B54" s="259"/>
      <c r="C54" s="262"/>
      <c r="D54" s="262"/>
      <c r="E54" s="262"/>
      <c r="F54" s="262"/>
      <c r="G54" s="262"/>
      <c r="H54" s="262"/>
      <c r="I54" s="262"/>
      <c r="J54" s="262"/>
      <c r="K54" s="260"/>
    </row>
    <row r="55" spans="2:11" ht="15" customHeight="1">
      <c r="B55" s="259"/>
      <c r="C55" s="373" t="s">
        <v>1053</v>
      </c>
      <c r="D55" s="373"/>
      <c r="E55" s="373"/>
      <c r="F55" s="373"/>
      <c r="G55" s="373"/>
      <c r="H55" s="373"/>
      <c r="I55" s="373"/>
      <c r="J55" s="373"/>
      <c r="K55" s="260"/>
    </row>
    <row r="56" spans="2:11" ht="15" customHeight="1">
      <c r="B56" s="259"/>
      <c r="C56" s="264"/>
      <c r="D56" s="373" t="s">
        <v>1054</v>
      </c>
      <c r="E56" s="373"/>
      <c r="F56" s="373"/>
      <c r="G56" s="373"/>
      <c r="H56" s="373"/>
      <c r="I56" s="373"/>
      <c r="J56" s="373"/>
      <c r="K56" s="260"/>
    </row>
    <row r="57" spans="2:11" ht="15" customHeight="1">
      <c r="B57" s="259"/>
      <c r="C57" s="264"/>
      <c r="D57" s="373" t="s">
        <v>1055</v>
      </c>
      <c r="E57" s="373"/>
      <c r="F57" s="373"/>
      <c r="G57" s="373"/>
      <c r="H57" s="373"/>
      <c r="I57" s="373"/>
      <c r="J57" s="373"/>
      <c r="K57" s="260"/>
    </row>
    <row r="58" spans="2:11" ht="15" customHeight="1">
      <c r="B58" s="259"/>
      <c r="C58" s="264"/>
      <c r="D58" s="373" t="s">
        <v>1056</v>
      </c>
      <c r="E58" s="373"/>
      <c r="F58" s="373"/>
      <c r="G58" s="373"/>
      <c r="H58" s="373"/>
      <c r="I58" s="373"/>
      <c r="J58" s="373"/>
      <c r="K58" s="260"/>
    </row>
    <row r="59" spans="2:11" ht="15" customHeight="1">
      <c r="B59" s="259"/>
      <c r="C59" s="264"/>
      <c r="D59" s="373" t="s">
        <v>1057</v>
      </c>
      <c r="E59" s="373"/>
      <c r="F59" s="373"/>
      <c r="G59" s="373"/>
      <c r="H59" s="373"/>
      <c r="I59" s="373"/>
      <c r="J59" s="373"/>
      <c r="K59" s="260"/>
    </row>
    <row r="60" spans="2:11" ht="15" customHeight="1">
      <c r="B60" s="259"/>
      <c r="C60" s="264"/>
      <c r="D60" s="377" t="s">
        <v>1058</v>
      </c>
      <c r="E60" s="377"/>
      <c r="F60" s="377"/>
      <c r="G60" s="377"/>
      <c r="H60" s="377"/>
      <c r="I60" s="377"/>
      <c r="J60" s="377"/>
      <c r="K60" s="260"/>
    </row>
    <row r="61" spans="2:11" ht="15" customHeight="1">
      <c r="B61" s="259"/>
      <c r="C61" s="264"/>
      <c r="D61" s="373" t="s">
        <v>1059</v>
      </c>
      <c r="E61" s="373"/>
      <c r="F61" s="373"/>
      <c r="G61" s="373"/>
      <c r="H61" s="373"/>
      <c r="I61" s="373"/>
      <c r="J61" s="373"/>
      <c r="K61" s="260"/>
    </row>
    <row r="62" spans="2:11" ht="12.75" customHeight="1">
      <c r="B62" s="259"/>
      <c r="C62" s="264"/>
      <c r="D62" s="264"/>
      <c r="E62" s="267"/>
      <c r="F62" s="264"/>
      <c r="G62" s="264"/>
      <c r="H62" s="264"/>
      <c r="I62" s="264"/>
      <c r="J62" s="264"/>
      <c r="K62" s="260"/>
    </row>
    <row r="63" spans="2:11" ht="15" customHeight="1">
      <c r="B63" s="259"/>
      <c r="C63" s="264"/>
      <c r="D63" s="373" t="s">
        <v>1060</v>
      </c>
      <c r="E63" s="373"/>
      <c r="F63" s="373"/>
      <c r="G63" s="373"/>
      <c r="H63" s="373"/>
      <c r="I63" s="373"/>
      <c r="J63" s="373"/>
      <c r="K63" s="260"/>
    </row>
    <row r="64" spans="2:11" ht="15" customHeight="1">
      <c r="B64" s="259"/>
      <c r="C64" s="264"/>
      <c r="D64" s="377" t="s">
        <v>1061</v>
      </c>
      <c r="E64" s="377"/>
      <c r="F64" s="377"/>
      <c r="G64" s="377"/>
      <c r="H64" s="377"/>
      <c r="I64" s="377"/>
      <c r="J64" s="377"/>
      <c r="K64" s="260"/>
    </row>
    <row r="65" spans="2:11" ht="15" customHeight="1">
      <c r="B65" s="259"/>
      <c r="C65" s="264"/>
      <c r="D65" s="373" t="s">
        <v>1062</v>
      </c>
      <c r="E65" s="373"/>
      <c r="F65" s="373"/>
      <c r="G65" s="373"/>
      <c r="H65" s="373"/>
      <c r="I65" s="373"/>
      <c r="J65" s="373"/>
      <c r="K65" s="260"/>
    </row>
    <row r="66" spans="2:11" ht="15" customHeight="1">
      <c r="B66" s="259"/>
      <c r="C66" s="264"/>
      <c r="D66" s="373" t="s">
        <v>1063</v>
      </c>
      <c r="E66" s="373"/>
      <c r="F66" s="373"/>
      <c r="G66" s="373"/>
      <c r="H66" s="373"/>
      <c r="I66" s="373"/>
      <c r="J66" s="373"/>
      <c r="K66" s="260"/>
    </row>
    <row r="67" spans="2:11" ht="15" customHeight="1">
      <c r="B67" s="259"/>
      <c r="C67" s="264"/>
      <c r="D67" s="373" t="s">
        <v>1064</v>
      </c>
      <c r="E67" s="373"/>
      <c r="F67" s="373"/>
      <c r="G67" s="373"/>
      <c r="H67" s="373"/>
      <c r="I67" s="373"/>
      <c r="J67" s="373"/>
      <c r="K67" s="260"/>
    </row>
    <row r="68" spans="2:11" ht="15" customHeight="1">
      <c r="B68" s="259"/>
      <c r="C68" s="264"/>
      <c r="D68" s="373" t="s">
        <v>1065</v>
      </c>
      <c r="E68" s="373"/>
      <c r="F68" s="373"/>
      <c r="G68" s="373"/>
      <c r="H68" s="373"/>
      <c r="I68" s="373"/>
      <c r="J68" s="373"/>
      <c r="K68" s="260"/>
    </row>
    <row r="69" spans="2:11" ht="12.75" customHeight="1">
      <c r="B69" s="268"/>
      <c r="C69" s="269"/>
      <c r="D69" s="269"/>
      <c r="E69" s="269"/>
      <c r="F69" s="269"/>
      <c r="G69" s="269"/>
      <c r="H69" s="269"/>
      <c r="I69" s="269"/>
      <c r="J69" s="269"/>
      <c r="K69" s="270"/>
    </row>
    <row r="70" spans="2:11" ht="18.75" customHeight="1">
      <c r="B70" s="271"/>
      <c r="C70" s="271"/>
      <c r="D70" s="271"/>
      <c r="E70" s="271"/>
      <c r="F70" s="271"/>
      <c r="G70" s="271"/>
      <c r="H70" s="271"/>
      <c r="I70" s="271"/>
      <c r="J70" s="271"/>
      <c r="K70" s="272"/>
    </row>
    <row r="71" spans="2:11" ht="18.75" customHeight="1">
      <c r="B71" s="272"/>
      <c r="C71" s="272"/>
      <c r="D71" s="272"/>
      <c r="E71" s="272"/>
      <c r="F71" s="272"/>
      <c r="G71" s="272"/>
      <c r="H71" s="272"/>
      <c r="I71" s="272"/>
      <c r="J71" s="272"/>
      <c r="K71" s="272"/>
    </row>
    <row r="72" spans="2:11" ht="7.5" customHeight="1">
      <c r="B72" s="273"/>
      <c r="C72" s="274"/>
      <c r="D72" s="274"/>
      <c r="E72" s="274"/>
      <c r="F72" s="274"/>
      <c r="G72" s="274"/>
      <c r="H72" s="274"/>
      <c r="I72" s="274"/>
      <c r="J72" s="274"/>
      <c r="K72" s="275"/>
    </row>
    <row r="73" spans="2:11" ht="45" customHeight="1">
      <c r="B73" s="276"/>
      <c r="C73" s="378" t="s">
        <v>88</v>
      </c>
      <c r="D73" s="378"/>
      <c r="E73" s="378"/>
      <c r="F73" s="378"/>
      <c r="G73" s="378"/>
      <c r="H73" s="378"/>
      <c r="I73" s="378"/>
      <c r="J73" s="378"/>
      <c r="K73" s="277"/>
    </row>
    <row r="74" spans="2:11" ht="17.25" customHeight="1">
      <c r="B74" s="276"/>
      <c r="C74" s="278" t="s">
        <v>1066</v>
      </c>
      <c r="D74" s="278"/>
      <c r="E74" s="278"/>
      <c r="F74" s="278" t="s">
        <v>1067</v>
      </c>
      <c r="G74" s="279"/>
      <c r="H74" s="278" t="s">
        <v>126</v>
      </c>
      <c r="I74" s="278" t="s">
        <v>63</v>
      </c>
      <c r="J74" s="278" t="s">
        <v>1068</v>
      </c>
      <c r="K74" s="277"/>
    </row>
    <row r="75" spans="2:11" ht="17.25" customHeight="1">
      <c r="B75" s="276"/>
      <c r="C75" s="280" t="s">
        <v>1069</v>
      </c>
      <c r="D75" s="280"/>
      <c r="E75" s="280"/>
      <c r="F75" s="281" t="s">
        <v>1070</v>
      </c>
      <c r="G75" s="282"/>
      <c r="H75" s="280"/>
      <c r="I75" s="280"/>
      <c r="J75" s="280" t="s">
        <v>1071</v>
      </c>
      <c r="K75" s="277"/>
    </row>
    <row r="76" spans="2:11" ht="5.25" customHeight="1">
      <c r="B76" s="276"/>
      <c r="C76" s="283"/>
      <c r="D76" s="283"/>
      <c r="E76" s="283"/>
      <c r="F76" s="283"/>
      <c r="G76" s="284"/>
      <c r="H76" s="283"/>
      <c r="I76" s="283"/>
      <c r="J76" s="283"/>
      <c r="K76" s="277"/>
    </row>
    <row r="77" spans="2:11" ht="15" customHeight="1">
      <c r="B77" s="276"/>
      <c r="C77" s="266" t="s">
        <v>59</v>
      </c>
      <c r="D77" s="283"/>
      <c r="E77" s="283"/>
      <c r="F77" s="285" t="s">
        <v>1072</v>
      </c>
      <c r="G77" s="284"/>
      <c r="H77" s="266" t="s">
        <v>1073</v>
      </c>
      <c r="I77" s="266" t="s">
        <v>1074</v>
      </c>
      <c r="J77" s="266">
        <v>20</v>
      </c>
      <c r="K77" s="277"/>
    </row>
    <row r="78" spans="2:11" ht="15" customHeight="1">
      <c r="B78" s="276"/>
      <c r="C78" s="266" t="s">
        <v>1075</v>
      </c>
      <c r="D78" s="266"/>
      <c r="E78" s="266"/>
      <c r="F78" s="285" t="s">
        <v>1072</v>
      </c>
      <c r="G78" s="284"/>
      <c r="H78" s="266" t="s">
        <v>1076</v>
      </c>
      <c r="I78" s="266" t="s">
        <v>1074</v>
      </c>
      <c r="J78" s="266">
        <v>120</v>
      </c>
      <c r="K78" s="277"/>
    </row>
    <row r="79" spans="2:11" ht="15" customHeight="1">
      <c r="B79" s="286"/>
      <c r="C79" s="266" t="s">
        <v>1077</v>
      </c>
      <c r="D79" s="266"/>
      <c r="E79" s="266"/>
      <c r="F79" s="285" t="s">
        <v>1078</v>
      </c>
      <c r="G79" s="284"/>
      <c r="H79" s="266" t="s">
        <v>1079</v>
      </c>
      <c r="I79" s="266" t="s">
        <v>1074</v>
      </c>
      <c r="J79" s="266">
        <v>50</v>
      </c>
      <c r="K79" s="277"/>
    </row>
    <row r="80" spans="2:11" ht="15" customHeight="1">
      <c r="B80" s="286"/>
      <c r="C80" s="266" t="s">
        <v>1080</v>
      </c>
      <c r="D80" s="266"/>
      <c r="E80" s="266"/>
      <c r="F80" s="285" t="s">
        <v>1072</v>
      </c>
      <c r="G80" s="284"/>
      <c r="H80" s="266" t="s">
        <v>1081</v>
      </c>
      <c r="I80" s="266" t="s">
        <v>1082</v>
      </c>
      <c r="J80" s="266"/>
      <c r="K80" s="277"/>
    </row>
    <row r="81" spans="2:11" ht="15" customHeight="1">
      <c r="B81" s="286"/>
      <c r="C81" s="287" t="s">
        <v>1083</v>
      </c>
      <c r="D81" s="287"/>
      <c r="E81" s="287"/>
      <c r="F81" s="288" t="s">
        <v>1078</v>
      </c>
      <c r="G81" s="287"/>
      <c r="H81" s="287" t="s">
        <v>1084</v>
      </c>
      <c r="I81" s="287" t="s">
        <v>1074</v>
      </c>
      <c r="J81" s="287">
        <v>15</v>
      </c>
      <c r="K81" s="277"/>
    </row>
    <row r="82" spans="2:11" ht="15" customHeight="1">
      <c r="B82" s="286"/>
      <c r="C82" s="287" t="s">
        <v>1085</v>
      </c>
      <c r="D82" s="287"/>
      <c r="E82" s="287"/>
      <c r="F82" s="288" t="s">
        <v>1078</v>
      </c>
      <c r="G82" s="287"/>
      <c r="H82" s="287" t="s">
        <v>1086</v>
      </c>
      <c r="I82" s="287" t="s">
        <v>1074</v>
      </c>
      <c r="J82" s="287">
        <v>15</v>
      </c>
      <c r="K82" s="277"/>
    </row>
    <row r="83" spans="2:11" ht="15" customHeight="1">
      <c r="B83" s="286"/>
      <c r="C83" s="287" t="s">
        <v>1087</v>
      </c>
      <c r="D83" s="287"/>
      <c r="E83" s="287"/>
      <c r="F83" s="288" t="s">
        <v>1078</v>
      </c>
      <c r="G83" s="287"/>
      <c r="H83" s="287" t="s">
        <v>1088</v>
      </c>
      <c r="I83" s="287" t="s">
        <v>1074</v>
      </c>
      <c r="J83" s="287">
        <v>20</v>
      </c>
      <c r="K83" s="277"/>
    </row>
    <row r="84" spans="2:11" ht="15" customHeight="1">
      <c r="B84" s="286"/>
      <c r="C84" s="287" t="s">
        <v>1089</v>
      </c>
      <c r="D84" s="287"/>
      <c r="E84" s="287"/>
      <c r="F84" s="288" t="s">
        <v>1078</v>
      </c>
      <c r="G84" s="287"/>
      <c r="H84" s="287" t="s">
        <v>1090</v>
      </c>
      <c r="I84" s="287" t="s">
        <v>1074</v>
      </c>
      <c r="J84" s="287">
        <v>20</v>
      </c>
      <c r="K84" s="277"/>
    </row>
    <row r="85" spans="2:11" ht="15" customHeight="1">
      <c r="B85" s="286"/>
      <c r="C85" s="266" t="s">
        <v>1091</v>
      </c>
      <c r="D85" s="266"/>
      <c r="E85" s="266"/>
      <c r="F85" s="285" t="s">
        <v>1078</v>
      </c>
      <c r="G85" s="284"/>
      <c r="H85" s="266" t="s">
        <v>1092</v>
      </c>
      <c r="I85" s="266" t="s">
        <v>1074</v>
      </c>
      <c r="J85" s="266">
        <v>50</v>
      </c>
      <c r="K85" s="277"/>
    </row>
    <row r="86" spans="2:11" ht="15" customHeight="1">
      <c r="B86" s="286"/>
      <c r="C86" s="266" t="s">
        <v>1093</v>
      </c>
      <c r="D86" s="266"/>
      <c r="E86" s="266"/>
      <c r="F86" s="285" t="s">
        <v>1078</v>
      </c>
      <c r="G86" s="284"/>
      <c r="H86" s="266" t="s">
        <v>1094</v>
      </c>
      <c r="I86" s="266" t="s">
        <v>1074</v>
      </c>
      <c r="J86" s="266">
        <v>20</v>
      </c>
      <c r="K86" s="277"/>
    </row>
    <row r="87" spans="2:11" ht="15" customHeight="1">
      <c r="B87" s="286"/>
      <c r="C87" s="266" t="s">
        <v>1095</v>
      </c>
      <c r="D87" s="266"/>
      <c r="E87" s="266"/>
      <c r="F87" s="285" t="s">
        <v>1078</v>
      </c>
      <c r="G87" s="284"/>
      <c r="H87" s="266" t="s">
        <v>1096</v>
      </c>
      <c r="I87" s="266" t="s">
        <v>1074</v>
      </c>
      <c r="J87" s="266">
        <v>20</v>
      </c>
      <c r="K87" s="277"/>
    </row>
    <row r="88" spans="2:11" ht="15" customHeight="1">
      <c r="B88" s="286"/>
      <c r="C88" s="266" t="s">
        <v>1097</v>
      </c>
      <c r="D88" s="266"/>
      <c r="E88" s="266"/>
      <c r="F88" s="285" t="s">
        <v>1078</v>
      </c>
      <c r="G88" s="284"/>
      <c r="H88" s="266" t="s">
        <v>1098</v>
      </c>
      <c r="I88" s="266" t="s">
        <v>1074</v>
      </c>
      <c r="J88" s="266">
        <v>50</v>
      </c>
      <c r="K88" s="277"/>
    </row>
    <row r="89" spans="2:11" ht="15" customHeight="1">
      <c r="B89" s="286"/>
      <c r="C89" s="266" t="s">
        <v>1099</v>
      </c>
      <c r="D89" s="266"/>
      <c r="E89" s="266"/>
      <c r="F89" s="285" t="s">
        <v>1078</v>
      </c>
      <c r="G89" s="284"/>
      <c r="H89" s="266" t="s">
        <v>1099</v>
      </c>
      <c r="I89" s="266" t="s">
        <v>1074</v>
      </c>
      <c r="J89" s="266">
        <v>50</v>
      </c>
      <c r="K89" s="277"/>
    </row>
    <row r="90" spans="2:11" ht="15" customHeight="1">
      <c r="B90" s="286"/>
      <c r="C90" s="266" t="s">
        <v>131</v>
      </c>
      <c r="D90" s="266"/>
      <c r="E90" s="266"/>
      <c r="F90" s="285" t="s">
        <v>1078</v>
      </c>
      <c r="G90" s="284"/>
      <c r="H90" s="266" t="s">
        <v>1100</v>
      </c>
      <c r="I90" s="266" t="s">
        <v>1074</v>
      </c>
      <c r="J90" s="266">
        <v>255</v>
      </c>
      <c r="K90" s="277"/>
    </row>
    <row r="91" spans="2:11" ht="15" customHeight="1">
      <c r="B91" s="286"/>
      <c r="C91" s="266" t="s">
        <v>1101</v>
      </c>
      <c r="D91" s="266"/>
      <c r="E91" s="266"/>
      <c r="F91" s="285" t="s">
        <v>1072</v>
      </c>
      <c r="G91" s="284"/>
      <c r="H91" s="266" t="s">
        <v>1102</v>
      </c>
      <c r="I91" s="266" t="s">
        <v>1103</v>
      </c>
      <c r="J91" s="266"/>
      <c r="K91" s="277"/>
    </row>
    <row r="92" spans="2:11" ht="15" customHeight="1">
      <c r="B92" s="286"/>
      <c r="C92" s="266" t="s">
        <v>1104</v>
      </c>
      <c r="D92" s="266"/>
      <c r="E92" s="266"/>
      <c r="F92" s="285" t="s">
        <v>1072</v>
      </c>
      <c r="G92" s="284"/>
      <c r="H92" s="266" t="s">
        <v>1105</v>
      </c>
      <c r="I92" s="266" t="s">
        <v>1106</v>
      </c>
      <c r="J92" s="266"/>
      <c r="K92" s="277"/>
    </row>
    <row r="93" spans="2:11" ht="15" customHeight="1">
      <c r="B93" s="286"/>
      <c r="C93" s="266" t="s">
        <v>1107</v>
      </c>
      <c r="D93" s="266"/>
      <c r="E93" s="266"/>
      <c r="F93" s="285" t="s">
        <v>1072</v>
      </c>
      <c r="G93" s="284"/>
      <c r="H93" s="266" t="s">
        <v>1107</v>
      </c>
      <c r="I93" s="266" t="s">
        <v>1106</v>
      </c>
      <c r="J93" s="266"/>
      <c r="K93" s="277"/>
    </row>
    <row r="94" spans="2:11" ht="15" customHeight="1">
      <c r="B94" s="286"/>
      <c r="C94" s="266" t="s">
        <v>44</v>
      </c>
      <c r="D94" s="266"/>
      <c r="E94" s="266"/>
      <c r="F94" s="285" t="s">
        <v>1072</v>
      </c>
      <c r="G94" s="284"/>
      <c r="H94" s="266" t="s">
        <v>1108</v>
      </c>
      <c r="I94" s="266" t="s">
        <v>1106</v>
      </c>
      <c r="J94" s="266"/>
      <c r="K94" s="277"/>
    </row>
    <row r="95" spans="2:11" ht="15" customHeight="1">
      <c r="B95" s="286"/>
      <c r="C95" s="266" t="s">
        <v>54</v>
      </c>
      <c r="D95" s="266"/>
      <c r="E95" s="266"/>
      <c r="F95" s="285" t="s">
        <v>1072</v>
      </c>
      <c r="G95" s="284"/>
      <c r="H95" s="266" t="s">
        <v>1109</v>
      </c>
      <c r="I95" s="266" t="s">
        <v>1106</v>
      </c>
      <c r="J95" s="266"/>
      <c r="K95" s="277"/>
    </row>
    <row r="96" spans="2:11" ht="15" customHeight="1">
      <c r="B96" s="289"/>
      <c r="C96" s="290"/>
      <c r="D96" s="290"/>
      <c r="E96" s="290"/>
      <c r="F96" s="290"/>
      <c r="G96" s="290"/>
      <c r="H96" s="290"/>
      <c r="I96" s="290"/>
      <c r="J96" s="290"/>
      <c r="K96" s="291"/>
    </row>
    <row r="97" spans="2:11" ht="18.75" customHeight="1">
      <c r="B97" s="292"/>
      <c r="C97" s="293"/>
      <c r="D97" s="293"/>
      <c r="E97" s="293"/>
      <c r="F97" s="293"/>
      <c r="G97" s="293"/>
      <c r="H97" s="293"/>
      <c r="I97" s="293"/>
      <c r="J97" s="293"/>
      <c r="K97" s="292"/>
    </row>
    <row r="98" spans="2:11" ht="18.75" customHeight="1">
      <c r="B98" s="272"/>
      <c r="C98" s="272"/>
      <c r="D98" s="272"/>
      <c r="E98" s="272"/>
      <c r="F98" s="272"/>
      <c r="G98" s="272"/>
      <c r="H98" s="272"/>
      <c r="I98" s="272"/>
      <c r="J98" s="272"/>
      <c r="K98" s="272"/>
    </row>
    <row r="99" spans="2:11" ht="7.5" customHeight="1">
      <c r="B99" s="273"/>
      <c r="C99" s="274"/>
      <c r="D99" s="274"/>
      <c r="E99" s="274"/>
      <c r="F99" s="274"/>
      <c r="G99" s="274"/>
      <c r="H99" s="274"/>
      <c r="I99" s="274"/>
      <c r="J99" s="274"/>
      <c r="K99" s="275"/>
    </row>
    <row r="100" spans="2:11" ht="45" customHeight="1">
      <c r="B100" s="276"/>
      <c r="C100" s="378" t="s">
        <v>1110</v>
      </c>
      <c r="D100" s="378"/>
      <c r="E100" s="378"/>
      <c r="F100" s="378"/>
      <c r="G100" s="378"/>
      <c r="H100" s="378"/>
      <c r="I100" s="378"/>
      <c r="J100" s="378"/>
      <c r="K100" s="277"/>
    </row>
    <row r="101" spans="2:11" ht="17.25" customHeight="1">
      <c r="B101" s="276"/>
      <c r="C101" s="278" t="s">
        <v>1066</v>
      </c>
      <c r="D101" s="278"/>
      <c r="E101" s="278"/>
      <c r="F101" s="278" t="s">
        <v>1067</v>
      </c>
      <c r="G101" s="279"/>
      <c r="H101" s="278" t="s">
        <v>126</v>
      </c>
      <c r="I101" s="278" t="s">
        <v>63</v>
      </c>
      <c r="J101" s="278" t="s">
        <v>1068</v>
      </c>
      <c r="K101" s="277"/>
    </row>
    <row r="102" spans="2:11" ht="17.25" customHeight="1">
      <c r="B102" s="276"/>
      <c r="C102" s="280" t="s">
        <v>1069</v>
      </c>
      <c r="D102" s="280"/>
      <c r="E102" s="280"/>
      <c r="F102" s="281" t="s">
        <v>1070</v>
      </c>
      <c r="G102" s="282"/>
      <c r="H102" s="280"/>
      <c r="I102" s="280"/>
      <c r="J102" s="280" t="s">
        <v>1071</v>
      </c>
      <c r="K102" s="277"/>
    </row>
    <row r="103" spans="2:11" ht="5.25" customHeight="1">
      <c r="B103" s="276"/>
      <c r="C103" s="278"/>
      <c r="D103" s="278"/>
      <c r="E103" s="278"/>
      <c r="F103" s="278"/>
      <c r="G103" s="294"/>
      <c r="H103" s="278"/>
      <c r="I103" s="278"/>
      <c r="J103" s="278"/>
      <c r="K103" s="277"/>
    </row>
    <row r="104" spans="2:11" ht="15" customHeight="1">
      <c r="B104" s="276"/>
      <c r="C104" s="266" t="s">
        <v>59</v>
      </c>
      <c r="D104" s="283"/>
      <c r="E104" s="283"/>
      <c r="F104" s="285" t="s">
        <v>1072</v>
      </c>
      <c r="G104" s="294"/>
      <c r="H104" s="266" t="s">
        <v>1111</v>
      </c>
      <c r="I104" s="266" t="s">
        <v>1074</v>
      </c>
      <c r="J104" s="266">
        <v>20</v>
      </c>
      <c r="K104" s="277"/>
    </row>
    <row r="105" spans="2:11" ht="15" customHeight="1">
      <c r="B105" s="276"/>
      <c r="C105" s="266" t="s">
        <v>1075</v>
      </c>
      <c r="D105" s="266"/>
      <c r="E105" s="266"/>
      <c r="F105" s="285" t="s">
        <v>1072</v>
      </c>
      <c r="G105" s="266"/>
      <c r="H105" s="266" t="s">
        <v>1111</v>
      </c>
      <c r="I105" s="266" t="s">
        <v>1074</v>
      </c>
      <c r="J105" s="266">
        <v>120</v>
      </c>
      <c r="K105" s="277"/>
    </row>
    <row r="106" spans="2:11" ht="15" customHeight="1">
      <c r="B106" s="286"/>
      <c r="C106" s="266" t="s">
        <v>1077</v>
      </c>
      <c r="D106" s="266"/>
      <c r="E106" s="266"/>
      <c r="F106" s="285" t="s">
        <v>1078</v>
      </c>
      <c r="G106" s="266"/>
      <c r="H106" s="266" t="s">
        <v>1111</v>
      </c>
      <c r="I106" s="266" t="s">
        <v>1074</v>
      </c>
      <c r="J106" s="266">
        <v>50</v>
      </c>
      <c r="K106" s="277"/>
    </row>
    <row r="107" spans="2:11" ht="15" customHeight="1">
      <c r="B107" s="286"/>
      <c r="C107" s="266" t="s">
        <v>1080</v>
      </c>
      <c r="D107" s="266"/>
      <c r="E107" s="266"/>
      <c r="F107" s="285" t="s">
        <v>1072</v>
      </c>
      <c r="G107" s="266"/>
      <c r="H107" s="266" t="s">
        <v>1111</v>
      </c>
      <c r="I107" s="266" t="s">
        <v>1082</v>
      </c>
      <c r="J107" s="266"/>
      <c r="K107" s="277"/>
    </row>
    <row r="108" spans="2:11" ht="15" customHeight="1">
      <c r="B108" s="286"/>
      <c r="C108" s="266" t="s">
        <v>1091</v>
      </c>
      <c r="D108" s="266"/>
      <c r="E108" s="266"/>
      <c r="F108" s="285" t="s">
        <v>1078</v>
      </c>
      <c r="G108" s="266"/>
      <c r="H108" s="266" t="s">
        <v>1111</v>
      </c>
      <c r="I108" s="266" t="s">
        <v>1074</v>
      </c>
      <c r="J108" s="266">
        <v>50</v>
      </c>
      <c r="K108" s="277"/>
    </row>
    <row r="109" spans="2:11" ht="15" customHeight="1">
      <c r="B109" s="286"/>
      <c r="C109" s="266" t="s">
        <v>1099</v>
      </c>
      <c r="D109" s="266"/>
      <c r="E109" s="266"/>
      <c r="F109" s="285" t="s">
        <v>1078</v>
      </c>
      <c r="G109" s="266"/>
      <c r="H109" s="266" t="s">
        <v>1111</v>
      </c>
      <c r="I109" s="266" t="s">
        <v>1074</v>
      </c>
      <c r="J109" s="266">
        <v>50</v>
      </c>
      <c r="K109" s="277"/>
    </row>
    <row r="110" spans="2:11" ht="15" customHeight="1">
      <c r="B110" s="286"/>
      <c r="C110" s="266" t="s">
        <v>1097</v>
      </c>
      <c r="D110" s="266"/>
      <c r="E110" s="266"/>
      <c r="F110" s="285" t="s">
        <v>1078</v>
      </c>
      <c r="G110" s="266"/>
      <c r="H110" s="266" t="s">
        <v>1111</v>
      </c>
      <c r="I110" s="266" t="s">
        <v>1074</v>
      </c>
      <c r="J110" s="266">
        <v>50</v>
      </c>
      <c r="K110" s="277"/>
    </row>
    <row r="111" spans="2:11" ht="15" customHeight="1">
      <c r="B111" s="286"/>
      <c r="C111" s="266" t="s">
        <v>59</v>
      </c>
      <c r="D111" s="266"/>
      <c r="E111" s="266"/>
      <c r="F111" s="285" t="s">
        <v>1072</v>
      </c>
      <c r="G111" s="266"/>
      <c r="H111" s="266" t="s">
        <v>1112</v>
      </c>
      <c r="I111" s="266" t="s">
        <v>1074</v>
      </c>
      <c r="J111" s="266">
        <v>20</v>
      </c>
      <c r="K111" s="277"/>
    </row>
    <row r="112" spans="2:11" ht="15" customHeight="1">
      <c r="B112" s="286"/>
      <c r="C112" s="266" t="s">
        <v>1113</v>
      </c>
      <c r="D112" s="266"/>
      <c r="E112" s="266"/>
      <c r="F112" s="285" t="s">
        <v>1072</v>
      </c>
      <c r="G112" s="266"/>
      <c r="H112" s="266" t="s">
        <v>1114</v>
      </c>
      <c r="I112" s="266" t="s">
        <v>1074</v>
      </c>
      <c r="J112" s="266">
        <v>120</v>
      </c>
      <c r="K112" s="277"/>
    </row>
    <row r="113" spans="2:11" ht="15" customHeight="1">
      <c r="B113" s="286"/>
      <c r="C113" s="266" t="s">
        <v>44</v>
      </c>
      <c r="D113" s="266"/>
      <c r="E113" s="266"/>
      <c r="F113" s="285" t="s">
        <v>1072</v>
      </c>
      <c r="G113" s="266"/>
      <c r="H113" s="266" t="s">
        <v>1115</v>
      </c>
      <c r="I113" s="266" t="s">
        <v>1106</v>
      </c>
      <c r="J113" s="266"/>
      <c r="K113" s="277"/>
    </row>
    <row r="114" spans="2:11" ht="15" customHeight="1">
      <c r="B114" s="286"/>
      <c r="C114" s="266" t="s">
        <v>54</v>
      </c>
      <c r="D114" s="266"/>
      <c r="E114" s="266"/>
      <c r="F114" s="285" t="s">
        <v>1072</v>
      </c>
      <c r="G114" s="266"/>
      <c r="H114" s="266" t="s">
        <v>1116</v>
      </c>
      <c r="I114" s="266" t="s">
        <v>1106</v>
      </c>
      <c r="J114" s="266"/>
      <c r="K114" s="277"/>
    </row>
    <row r="115" spans="2:11" ht="15" customHeight="1">
      <c r="B115" s="286"/>
      <c r="C115" s="266" t="s">
        <v>63</v>
      </c>
      <c r="D115" s="266"/>
      <c r="E115" s="266"/>
      <c r="F115" s="285" t="s">
        <v>1072</v>
      </c>
      <c r="G115" s="266"/>
      <c r="H115" s="266" t="s">
        <v>1117</v>
      </c>
      <c r="I115" s="266" t="s">
        <v>1118</v>
      </c>
      <c r="J115" s="266"/>
      <c r="K115" s="277"/>
    </row>
    <row r="116" spans="2:11" ht="15" customHeight="1">
      <c r="B116" s="289"/>
      <c r="C116" s="295"/>
      <c r="D116" s="295"/>
      <c r="E116" s="295"/>
      <c r="F116" s="295"/>
      <c r="G116" s="295"/>
      <c r="H116" s="295"/>
      <c r="I116" s="295"/>
      <c r="J116" s="295"/>
      <c r="K116" s="291"/>
    </row>
    <row r="117" spans="2:11" ht="18.75" customHeight="1">
      <c r="B117" s="296"/>
      <c r="C117" s="262"/>
      <c r="D117" s="262"/>
      <c r="E117" s="262"/>
      <c r="F117" s="297"/>
      <c r="G117" s="262"/>
      <c r="H117" s="262"/>
      <c r="I117" s="262"/>
      <c r="J117" s="262"/>
      <c r="K117" s="296"/>
    </row>
    <row r="118" spans="2:11" ht="18.75" customHeight="1">
      <c r="B118" s="272"/>
      <c r="C118" s="272"/>
      <c r="D118" s="272"/>
      <c r="E118" s="272"/>
      <c r="F118" s="272"/>
      <c r="G118" s="272"/>
      <c r="H118" s="272"/>
      <c r="I118" s="272"/>
      <c r="J118" s="272"/>
      <c r="K118" s="272"/>
    </row>
    <row r="119" spans="2:11" ht="7.5" customHeight="1">
      <c r="B119" s="298"/>
      <c r="C119" s="299"/>
      <c r="D119" s="299"/>
      <c r="E119" s="299"/>
      <c r="F119" s="299"/>
      <c r="G119" s="299"/>
      <c r="H119" s="299"/>
      <c r="I119" s="299"/>
      <c r="J119" s="299"/>
      <c r="K119" s="300"/>
    </row>
    <row r="120" spans="2:11" ht="45" customHeight="1">
      <c r="B120" s="301"/>
      <c r="C120" s="374" t="s">
        <v>1119</v>
      </c>
      <c r="D120" s="374"/>
      <c r="E120" s="374"/>
      <c r="F120" s="374"/>
      <c r="G120" s="374"/>
      <c r="H120" s="374"/>
      <c r="I120" s="374"/>
      <c r="J120" s="374"/>
      <c r="K120" s="302"/>
    </row>
    <row r="121" spans="2:11" ht="17.25" customHeight="1">
      <c r="B121" s="303"/>
      <c r="C121" s="278" t="s">
        <v>1066</v>
      </c>
      <c r="D121" s="278"/>
      <c r="E121" s="278"/>
      <c r="F121" s="278" t="s">
        <v>1067</v>
      </c>
      <c r="G121" s="279"/>
      <c r="H121" s="278" t="s">
        <v>126</v>
      </c>
      <c r="I121" s="278" t="s">
        <v>63</v>
      </c>
      <c r="J121" s="278" t="s">
        <v>1068</v>
      </c>
      <c r="K121" s="304"/>
    </row>
    <row r="122" spans="2:11" ht="17.25" customHeight="1">
      <c r="B122" s="303"/>
      <c r="C122" s="280" t="s">
        <v>1069</v>
      </c>
      <c r="D122" s="280"/>
      <c r="E122" s="280"/>
      <c r="F122" s="281" t="s">
        <v>1070</v>
      </c>
      <c r="G122" s="282"/>
      <c r="H122" s="280"/>
      <c r="I122" s="280"/>
      <c r="J122" s="280" t="s">
        <v>1071</v>
      </c>
      <c r="K122" s="304"/>
    </row>
    <row r="123" spans="2:11" ht="5.25" customHeight="1">
      <c r="B123" s="305"/>
      <c r="C123" s="283"/>
      <c r="D123" s="283"/>
      <c r="E123" s="283"/>
      <c r="F123" s="283"/>
      <c r="G123" s="266"/>
      <c r="H123" s="283"/>
      <c r="I123" s="283"/>
      <c r="J123" s="283"/>
      <c r="K123" s="306"/>
    </row>
    <row r="124" spans="2:11" ht="15" customHeight="1">
      <c r="B124" s="305"/>
      <c r="C124" s="266" t="s">
        <v>1075</v>
      </c>
      <c r="D124" s="283"/>
      <c r="E124" s="283"/>
      <c r="F124" s="285" t="s">
        <v>1072</v>
      </c>
      <c r="G124" s="266"/>
      <c r="H124" s="266" t="s">
        <v>1111</v>
      </c>
      <c r="I124" s="266" t="s">
        <v>1074</v>
      </c>
      <c r="J124" s="266">
        <v>120</v>
      </c>
      <c r="K124" s="307"/>
    </row>
    <row r="125" spans="2:11" ht="15" customHeight="1">
      <c r="B125" s="305"/>
      <c r="C125" s="266" t="s">
        <v>1120</v>
      </c>
      <c r="D125" s="266"/>
      <c r="E125" s="266"/>
      <c r="F125" s="285" t="s">
        <v>1072</v>
      </c>
      <c r="G125" s="266"/>
      <c r="H125" s="266" t="s">
        <v>1121</v>
      </c>
      <c r="I125" s="266" t="s">
        <v>1074</v>
      </c>
      <c r="J125" s="266" t="s">
        <v>1122</v>
      </c>
      <c r="K125" s="307"/>
    </row>
    <row r="126" spans="2:11" ht="15" customHeight="1">
      <c r="B126" s="305"/>
      <c r="C126" s="266" t="s">
        <v>1021</v>
      </c>
      <c r="D126" s="266"/>
      <c r="E126" s="266"/>
      <c r="F126" s="285" t="s">
        <v>1072</v>
      </c>
      <c r="G126" s="266"/>
      <c r="H126" s="266" t="s">
        <v>1123</v>
      </c>
      <c r="I126" s="266" t="s">
        <v>1074</v>
      </c>
      <c r="J126" s="266" t="s">
        <v>1122</v>
      </c>
      <c r="K126" s="307"/>
    </row>
    <row r="127" spans="2:11" ht="15" customHeight="1">
      <c r="B127" s="305"/>
      <c r="C127" s="266" t="s">
        <v>1083</v>
      </c>
      <c r="D127" s="266"/>
      <c r="E127" s="266"/>
      <c r="F127" s="285" t="s">
        <v>1078</v>
      </c>
      <c r="G127" s="266"/>
      <c r="H127" s="266" t="s">
        <v>1084</v>
      </c>
      <c r="I127" s="266" t="s">
        <v>1074</v>
      </c>
      <c r="J127" s="266">
        <v>15</v>
      </c>
      <c r="K127" s="307"/>
    </row>
    <row r="128" spans="2:11" ht="15" customHeight="1">
      <c r="B128" s="305"/>
      <c r="C128" s="287" t="s">
        <v>1085</v>
      </c>
      <c r="D128" s="287"/>
      <c r="E128" s="287"/>
      <c r="F128" s="288" t="s">
        <v>1078</v>
      </c>
      <c r="G128" s="287"/>
      <c r="H128" s="287" t="s">
        <v>1086</v>
      </c>
      <c r="I128" s="287" t="s">
        <v>1074</v>
      </c>
      <c r="J128" s="287">
        <v>15</v>
      </c>
      <c r="K128" s="307"/>
    </row>
    <row r="129" spans="2:11" ht="15" customHeight="1">
      <c r="B129" s="305"/>
      <c r="C129" s="287" t="s">
        <v>1087</v>
      </c>
      <c r="D129" s="287"/>
      <c r="E129" s="287"/>
      <c r="F129" s="288" t="s">
        <v>1078</v>
      </c>
      <c r="G129" s="287"/>
      <c r="H129" s="287" t="s">
        <v>1088</v>
      </c>
      <c r="I129" s="287" t="s">
        <v>1074</v>
      </c>
      <c r="J129" s="287">
        <v>20</v>
      </c>
      <c r="K129" s="307"/>
    </row>
    <row r="130" spans="2:11" ht="15" customHeight="1">
      <c r="B130" s="305"/>
      <c r="C130" s="287" t="s">
        <v>1089</v>
      </c>
      <c r="D130" s="287"/>
      <c r="E130" s="287"/>
      <c r="F130" s="288" t="s">
        <v>1078</v>
      </c>
      <c r="G130" s="287"/>
      <c r="H130" s="287" t="s">
        <v>1090</v>
      </c>
      <c r="I130" s="287" t="s">
        <v>1074</v>
      </c>
      <c r="J130" s="287">
        <v>20</v>
      </c>
      <c r="K130" s="307"/>
    </row>
    <row r="131" spans="2:11" ht="15" customHeight="1">
      <c r="B131" s="305"/>
      <c r="C131" s="266" t="s">
        <v>1077</v>
      </c>
      <c r="D131" s="266"/>
      <c r="E131" s="266"/>
      <c r="F131" s="285" t="s">
        <v>1078</v>
      </c>
      <c r="G131" s="266"/>
      <c r="H131" s="266" t="s">
        <v>1111</v>
      </c>
      <c r="I131" s="266" t="s">
        <v>1074</v>
      </c>
      <c r="J131" s="266">
        <v>50</v>
      </c>
      <c r="K131" s="307"/>
    </row>
    <row r="132" spans="2:11" ht="15" customHeight="1">
      <c r="B132" s="305"/>
      <c r="C132" s="266" t="s">
        <v>1091</v>
      </c>
      <c r="D132" s="266"/>
      <c r="E132" s="266"/>
      <c r="F132" s="285" t="s">
        <v>1078</v>
      </c>
      <c r="G132" s="266"/>
      <c r="H132" s="266" t="s">
        <v>1111</v>
      </c>
      <c r="I132" s="266" t="s">
        <v>1074</v>
      </c>
      <c r="J132" s="266">
        <v>50</v>
      </c>
      <c r="K132" s="307"/>
    </row>
    <row r="133" spans="2:11" ht="15" customHeight="1">
      <c r="B133" s="305"/>
      <c r="C133" s="266" t="s">
        <v>1097</v>
      </c>
      <c r="D133" s="266"/>
      <c r="E133" s="266"/>
      <c r="F133" s="285" t="s">
        <v>1078</v>
      </c>
      <c r="G133" s="266"/>
      <c r="H133" s="266" t="s">
        <v>1111</v>
      </c>
      <c r="I133" s="266" t="s">
        <v>1074</v>
      </c>
      <c r="J133" s="266">
        <v>50</v>
      </c>
      <c r="K133" s="307"/>
    </row>
    <row r="134" spans="2:11" ht="15" customHeight="1">
      <c r="B134" s="305"/>
      <c r="C134" s="266" t="s">
        <v>1099</v>
      </c>
      <c r="D134" s="266"/>
      <c r="E134" s="266"/>
      <c r="F134" s="285" t="s">
        <v>1078</v>
      </c>
      <c r="G134" s="266"/>
      <c r="H134" s="266" t="s">
        <v>1111</v>
      </c>
      <c r="I134" s="266" t="s">
        <v>1074</v>
      </c>
      <c r="J134" s="266">
        <v>50</v>
      </c>
      <c r="K134" s="307"/>
    </row>
    <row r="135" spans="2:11" ht="15" customHeight="1">
      <c r="B135" s="305"/>
      <c r="C135" s="266" t="s">
        <v>131</v>
      </c>
      <c r="D135" s="266"/>
      <c r="E135" s="266"/>
      <c r="F135" s="285" t="s">
        <v>1078</v>
      </c>
      <c r="G135" s="266"/>
      <c r="H135" s="266" t="s">
        <v>1124</v>
      </c>
      <c r="I135" s="266" t="s">
        <v>1074</v>
      </c>
      <c r="J135" s="266">
        <v>255</v>
      </c>
      <c r="K135" s="307"/>
    </row>
    <row r="136" spans="2:11" ht="15" customHeight="1">
      <c r="B136" s="305"/>
      <c r="C136" s="266" t="s">
        <v>1101</v>
      </c>
      <c r="D136" s="266"/>
      <c r="E136" s="266"/>
      <c r="F136" s="285" t="s">
        <v>1072</v>
      </c>
      <c r="G136" s="266"/>
      <c r="H136" s="266" t="s">
        <v>1125</v>
      </c>
      <c r="I136" s="266" t="s">
        <v>1103</v>
      </c>
      <c r="J136" s="266"/>
      <c r="K136" s="307"/>
    </row>
    <row r="137" spans="2:11" ht="15" customHeight="1">
      <c r="B137" s="305"/>
      <c r="C137" s="266" t="s">
        <v>1104</v>
      </c>
      <c r="D137" s="266"/>
      <c r="E137" s="266"/>
      <c r="F137" s="285" t="s">
        <v>1072</v>
      </c>
      <c r="G137" s="266"/>
      <c r="H137" s="266" t="s">
        <v>1126</v>
      </c>
      <c r="I137" s="266" t="s">
        <v>1106</v>
      </c>
      <c r="J137" s="266"/>
      <c r="K137" s="307"/>
    </row>
    <row r="138" spans="2:11" ht="15" customHeight="1">
      <c r="B138" s="305"/>
      <c r="C138" s="266" t="s">
        <v>1107</v>
      </c>
      <c r="D138" s="266"/>
      <c r="E138" s="266"/>
      <c r="F138" s="285" t="s">
        <v>1072</v>
      </c>
      <c r="G138" s="266"/>
      <c r="H138" s="266" t="s">
        <v>1107</v>
      </c>
      <c r="I138" s="266" t="s">
        <v>1106</v>
      </c>
      <c r="J138" s="266"/>
      <c r="K138" s="307"/>
    </row>
    <row r="139" spans="2:11" ht="15" customHeight="1">
      <c r="B139" s="305"/>
      <c r="C139" s="266" t="s">
        <v>44</v>
      </c>
      <c r="D139" s="266"/>
      <c r="E139" s="266"/>
      <c r="F139" s="285" t="s">
        <v>1072</v>
      </c>
      <c r="G139" s="266"/>
      <c r="H139" s="266" t="s">
        <v>1127</v>
      </c>
      <c r="I139" s="266" t="s">
        <v>1106</v>
      </c>
      <c r="J139" s="266"/>
      <c r="K139" s="307"/>
    </row>
    <row r="140" spans="2:11" ht="15" customHeight="1">
      <c r="B140" s="305"/>
      <c r="C140" s="266" t="s">
        <v>1128</v>
      </c>
      <c r="D140" s="266"/>
      <c r="E140" s="266"/>
      <c r="F140" s="285" t="s">
        <v>1072</v>
      </c>
      <c r="G140" s="266"/>
      <c r="H140" s="266" t="s">
        <v>1129</v>
      </c>
      <c r="I140" s="266" t="s">
        <v>1106</v>
      </c>
      <c r="J140" s="266"/>
      <c r="K140" s="307"/>
    </row>
    <row r="141" spans="2:11" ht="15" customHeight="1">
      <c r="B141" s="308"/>
      <c r="C141" s="309"/>
      <c r="D141" s="309"/>
      <c r="E141" s="309"/>
      <c r="F141" s="309"/>
      <c r="G141" s="309"/>
      <c r="H141" s="309"/>
      <c r="I141" s="309"/>
      <c r="J141" s="309"/>
      <c r="K141" s="310"/>
    </row>
    <row r="142" spans="2:11" ht="18.75" customHeight="1">
      <c r="B142" s="262"/>
      <c r="C142" s="262"/>
      <c r="D142" s="262"/>
      <c r="E142" s="262"/>
      <c r="F142" s="297"/>
      <c r="G142" s="262"/>
      <c r="H142" s="262"/>
      <c r="I142" s="262"/>
      <c r="J142" s="262"/>
      <c r="K142" s="262"/>
    </row>
    <row r="143" spans="2:11" ht="18.75" customHeight="1">
      <c r="B143" s="272"/>
      <c r="C143" s="272"/>
      <c r="D143" s="272"/>
      <c r="E143" s="272"/>
      <c r="F143" s="272"/>
      <c r="G143" s="272"/>
      <c r="H143" s="272"/>
      <c r="I143" s="272"/>
      <c r="J143" s="272"/>
      <c r="K143" s="272"/>
    </row>
    <row r="144" spans="2:11" ht="7.5" customHeight="1">
      <c r="B144" s="273"/>
      <c r="C144" s="274"/>
      <c r="D144" s="274"/>
      <c r="E144" s="274"/>
      <c r="F144" s="274"/>
      <c r="G144" s="274"/>
      <c r="H144" s="274"/>
      <c r="I144" s="274"/>
      <c r="J144" s="274"/>
      <c r="K144" s="275"/>
    </row>
    <row r="145" spans="2:11" ht="45" customHeight="1">
      <c r="B145" s="276"/>
      <c r="C145" s="378" t="s">
        <v>1130</v>
      </c>
      <c r="D145" s="378"/>
      <c r="E145" s="378"/>
      <c r="F145" s="378"/>
      <c r="G145" s="378"/>
      <c r="H145" s="378"/>
      <c r="I145" s="378"/>
      <c r="J145" s="378"/>
      <c r="K145" s="277"/>
    </row>
    <row r="146" spans="2:11" ht="17.25" customHeight="1">
      <c r="B146" s="276"/>
      <c r="C146" s="278" t="s">
        <v>1066</v>
      </c>
      <c r="D146" s="278"/>
      <c r="E146" s="278"/>
      <c r="F146" s="278" t="s">
        <v>1067</v>
      </c>
      <c r="G146" s="279"/>
      <c r="H146" s="278" t="s">
        <v>126</v>
      </c>
      <c r="I146" s="278" t="s">
        <v>63</v>
      </c>
      <c r="J146" s="278" t="s">
        <v>1068</v>
      </c>
      <c r="K146" s="277"/>
    </row>
    <row r="147" spans="2:11" ht="17.25" customHeight="1">
      <c r="B147" s="276"/>
      <c r="C147" s="280" t="s">
        <v>1069</v>
      </c>
      <c r="D147" s="280"/>
      <c r="E147" s="280"/>
      <c r="F147" s="281" t="s">
        <v>1070</v>
      </c>
      <c r="G147" s="282"/>
      <c r="H147" s="280"/>
      <c r="I147" s="280"/>
      <c r="J147" s="280" t="s">
        <v>1071</v>
      </c>
      <c r="K147" s="277"/>
    </row>
    <row r="148" spans="2:11" ht="5.25" customHeight="1">
      <c r="B148" s="286"/>
      <c r="C148" s="283"/>
      <c r="D148" s="283"/>
      <c r="E148" s="283"/>
      <c r="F148" s="283"/>
      <c r="G148" s="284"/>
      <c r="H148" s="283"/>
      <c r="I148" s="283"/>
      <c r="J148" s="283"/>
      <c r="K148" s="307"/>
    </row>
    <row r="149" spans="2:11" ht="15" customHeight="1">
      <c r="B149" s="286"/>
      <c r="C149" s="311" t="s">
        <v>1075</v>
      </c>
      <c r="D149" s="266"/>
      <c r="E149" s="266"/>
      <c r="F149" s="312" t="s">
        <v>1072</v>
      </c>
      <c r="G149" s="266"/>
      <c r="H149" s="311" t="s">
        <v>1111</v>
      </c>
      <c r="I149" s="311" t="s">
        <v>1074</v>
      </c>
      <c r="J149" s="311">
        <v>120</v>
      </c>
      <c r="K149" s="307"/>
    </row>
    <row r="150" spans="2:11" ht="15" customHeight="1">
      <c r="B150" s="286"/>
      <c r="C150" s="311" t="s">
        <v>1120</v>
      </c>
      <c r="D150" s="266"/>
      <c r="E150" s="266"/>
      <c r="F150" s="312" t="s">
        <v>1072</v>
      </c>
      <c r="G150" s="266"/>
      <c r="H150" s="311" t="s">
        <v>1131</v>
      </c>
      <c r="I150" s="311" t="s">
        <v>1074</v>
      </c>
      <c r="J150" s="311" t="s">
        <v>1122</v>
      </c>
      <c r="K150" s="307"/>
    </row>
    <row r="151" spans="2:11" ht="15" customHeight="1">
      <c r="B151" s="286"/>
      <c r="C151" s="311" t="s">
        <v>1021</v>
      </c>
      <c r="D151" s="266"/>
      <c r="E151" s="266"/>
      <c r="F151" s="312" t="s">
        <v>1072</v>
      </c>
      <c r="G151" s="266"/>
      <c r="H151" s="311" t="s">
        <v>1132</v>
      </c>
      <c r="I151" s="311" t="s">
        <v>1074</v>
      </c>
      <c r="J151" s="311" t="s">
        <v>1122</v>
      </c>
      <c r="K151" s="307"/>
    </row>
    <row r="152" spans="2:11" ht="15" customHeight="1">
      <c r="B152" s="286"/>
      <c r="C152" s="311" t="s">
        <v>1077</v>
      </c>
      <c r="D152" s="266"/>
      <c r="E152" s="266"/>
      <c r="F152" s="312" t="s">
        <v>1078</v>
      </c>
      <c r="G152" s="266"/>
      <c r="H152" s="311" t="s">
        <v>1111</v>
      </c>
      <c r="I152" s="311" t="s">
        <v>1074</v>
      </c>
      <c r="J152" s="311">
        <v>50</v>
      </c>
      <c r="K152" s="307"/>
    </row>
    <row r="153" spans="2:11" ht="15" customHeight="1">
      <c r="B153" s="286"/>
      <c r="C153" s="311" t="s">
        <v>1080</v>
      </c>
      <c r="D153" s="266"/>
      <c r="E153" s="266"/>
      <c r="F153" s="312" t="s">
        <v>1072</v>
      </c>
      <c r="G153" s="266"/>
      <c r="H153" s="311" t="s">
        <v>1111</v>
      </c>
      <c r="I153" s="311" t="s">
        <v>1082</v>
      </c>
      <c r="J153" s="311"/>
      <c r="K153" s="307"/>
    </row>
    <row r="154" spans="2:11" ht="15" customHeight="1">
      <c r="B154" s="286"/>
      <c r="C154" s="311" t="s">
        <v>1091</v>
      </c>
      <c r="D154" s="266"/>
      <c r="E154" s="266"/>
      <c r="F154" s="312" t="s">
        <v>1078</v>
      </c>
      <c r="G154" s="266"/>
      <c r="H154" s="311" t="s">
        <v>1111</v>
      </c>
      <c r="I154" s="311" t="s">
        <v>1074</v>
      </c>
      <c r="J154" s="311">
        <v>50</v>
      </c>
      <c r="K154" s="307"/>
    </row>
    <row r="155" spans="2:11" ht="15" customHeight="1">
      <c r="B155" s="286"/>
      <c r="C155" s="311" t="s">
        <v>1099</v>
      </c>
      <c r="D155" s="266"/>
      <c r="E155" s="266"/>
      <c r="F155" s="312" t="s">
        <v>1078</v>
      </c>
      <c r="G155" s="266"/>
      <c r="H155" s="311" t="s">
        <v>1111</v>
      </c>
      <c r="I155" s="311" t="s">
        <v>1074</v>
      </c>
      <c r="J155" s="311">
        <v>50</v>
      </c>
      <c r="K155" s="307"/>
    </row>
    <row r="156" spans="2:11" ht="15" customHeight="1">
      <c r="B156" s="286"/>
      <c r="C156" s="311" t="s">
        <v>1097</v>
      </c>
      <c r="D156" s="266"/>
      <c r="E156" s="266"/>
      <c r="F156" s="312" t="s">
        <v>1078</v>
      </c>
      <c r="G156" s="266"/>
      <c r="H156" s="311" t="s">
        <v>1111</v>
      </c>
      <c r="I156" s="311" t="s">
        <v>1074</v>
      </c>
      <c r="J156" s="311">
        <v>50</v>
      </c>
      <c r="K156" s="307"/>
    </row>
    <row r="157" spans="2:11" ht="15" customHeight="1">
      <c r="B157" s="286"/>
      <c r="C157" s="311" t="s">
        <v>92</v>
      </c>
      <c r="D157" s="266"/>
      <c r="E157" s="266"/>
      <c r="F157" s="312" t="s">
        <v>1072</v>
      </c>
      <c r="G157" s="266"/>
      <c r="H157" s="311" t="s">
        <v>1133</v>
      </c>
      <c r="I157" s="311" t="s">
        <v>1074</v>
      </c>
      <c r="J157" s="311" t="s">
        <v>1134</v>
      </c>
      <c r="K157" s="307"/>
    </row>
    <row r="158" spans="2:11" ht="15" customHeight="1">
      <c r="B158" s="286"/>
      <c r="C158" s="311" t="s">
        <v>1135</v>
      </c>
      <c r="D158" s="266"/>
      <c r="E158" s="266"/>
      <c r="F158" s="312" t="s">
        <v>1072</v>
      </c>
      <c r="G158" s="266"/>
      <c r="H158" s="311" t="s">
        <v>1136</v>
      </c>
      <c r="I158" s="311" t="s">
        <v>1106</v>
      </c>
      <c r="J158" s="311"/>
      <c r="K158" s="307"/>
    </row>
    <row r="159" spans="2:11" ht="15" customHeight="1">
      <c r="B159" s="313"/>
      <c r="C159" s="295"/>
      <c r="D159" s="295"/>
      <c r="E159" s="295"/>
      <c r="F159" s="295"/>
      <c r="G159" s="295"/>
      <c r="H159" s="295"/>
      <c r="I159" s="295"/>
      <c r="J159" s="295"/>
      <c r="K159" s="314"/>
    </row>
    <row r="160" spans="2:11" ht="18.75" customHeight="1">
      <c r="B160" s="262"/>
      <c r="C160" s="266"/>
      <c r="D160" s="266"/>
      <c r="E160" s="266"/>
      <c r="F160" s="285"/>
      <c r="G160" s="266"/>
      <c r="H160" s="266"/>
      <c r="I160" s="266"/>
      <c r="J160" s="266"/>
      <c r="K160" s="262"/>
    </row>
    <row r="161" spans="2:11" ht="18.75" customHeight="1">
      <c r="B161" s="272"/>
      <c r="C161" s="272"/>
      <c r="D161" s="272"/>
      <c r="E161" s="272"/>
      <c r="F161" s="272"/>
      <c r="G161" s="272"/>
      <c r="H161" s="272"/>
      <c r="I161" s="272"/>
      <c r="J161" s="272"/>
      <c r="K161" s="272"/>
    </row>
    <row r="162" spans="2:11" ht="7.5" customHeight="1">
      <c r="B162" s="254"/>
      <c r="C162" s="255"/>
      <c r="D162" s="255"/>
      <c r="E162" s="255"/>
      <c r="F162" s="255"/>
      <c r="G162" s="255"/>
      <c r="H162" s="255"/>
      <c r="I162" s="255"/>
      <c r="J162" s="255"/>
      <c r="K162" s="256"/>
    </row>
    <row r="163" spans="2:11" ht="45" customHeight="1">
      <c r="B163" s="257"/>
      <c r="C163" s="374" t="s">
        <v>1137</v>
      </c>
      <c r="D163" s="374"/>
      <c r="E163" s="374"/>
      <c r="F163" s="374"/>
      <c r="G163" s="374"/>
      <c r="H163" s="374"/>
      <c r="I163" s="374"/>
      <c r="J163" s="374"/>
      <c r="K163" s="258"/>
    </row>
    <row r="164" spans="2:11" ht="17.25" customHeight="1">
      <c r="B164" s="257"/>
      <c r="C164" s="278" t="s">
        <v>1066</v>
      </c>
      <c r="D164" s="278"/>
      <c r="E164" s="278"/>
      <c r="F164" s="278" t="s">
        <v>1067</v>
      </c>
      <c r="G164" s="315"/>
      <c r="H164" s="316" t="s">
        <v>126</v>
      </c>
      <c r="I164" s="316" t="s">
        <v>63</v>
      </c>
      <c r="J164" s="278" t="s">
        <v>1068</v>
      </c>
      <c r="K164" s="258"/>
    </row>
    <row r="165" spans="2:11" ht="17.25" customHeight="1">
      <c r="B165" s="259"/>
      <c r="C165" s="280" t="s">
        <v>1069</v>
      </c>
      <c r="D165" s="280"/>
      <c r="E165" s="280"/>
      <c r="F165" s="281" t="s">
        <v>1070</v>
      </c>
      <c r="G165" s="317"/>
      <c r="H165" s="318"/>
      <c r="I165" s="318"/>
      <c r="J165" s="280" t="s">
        <v>1071</v>
      </c>
      <c r="K165" s="260"/>
    </row>
    <row r="166" spans="2:11" ht="5.25" customHeight="1">
      <c r="B166" s="286"/>
      <c r="C166" s="283"/>
      <c r="D166" s="283"/>
      <c r="E166" s="283"/>
      <c r="F166" s="283"/>
      <c r="G166" s="284"/>
      <c r="H166" s="283"/>
      <c r="I166" s="283"/>
      <c r="J166" s="283"/>
      <c r="K166" s="307"/>
    </row>
    <row r="167" spans="2:11" ht="15" customHeight="1">
      <c r="B167" s="286"/>
      <c r="C167" s="266" t="s">
        <v>1075</v>
      </c>
      <c r="D167" s="266"/>
      <c r="E167" s="266"/>
      <c r="F167" s="285" t="s">
        <v>1072</v>
      </c>
      <c r="G167" s="266"/>
      <c r="H167" s="266" t="s">
        <v>1111</v>
      </c>
      <c r="I167" s="266" t="s">
        <v>1074</v>
      </c>
      <c r="J167" s="266">
        <v>120</v>
      </c>
      <c r="K167" s="307"/>
    </row>
    <row r="168" spans="2:11" ht="15" customHeight="1">
      <c r="B168" s="286"/>
      <c r="C168" s="266" t="s">
        <v>1120</v>
      </c>
      <c r="D168" s="266"/>
      <c r="E168" s="266"/>
      <c r="F168" s="285" t="s">
        <v>1072</v>
      </c>
      <c r="G168" s="266"/>
      <c r="H168" s="266" t="s">
        <v>1121</v>
      </c>
      <c r="I168" s="266" t="s">
        <v>1074</v>
      </c>
      <c r="J168" s="266" t="s">
        <v>1122</v>
      </c>
      <c r="K168" s="307"/>
    </row>
    <row r="169" spans="2:11" ht="15" customHeight="1">
      <c r="B169" s="286"/>
      <c r="C169" s="266" t="s">
        <v>1021</v>
      </c>
      <c r="D169" s="266"/>
      <c r="E169" s="266"/>
      <c r="F169" s="285" t="s">
        <v>1072</v>
      </c>
      <c r="G169" s="266"/>
      <c r="H169" s="266" t="s">
        <v>1138</v>
      </c>
      <c r="I169" s="266" t="s">
        <v>1074</v>
      </c>
      <c r="J169" s="266" t="s">
        <v>1122</v>
      </c>
      <c r="K169" s="307"/>
    </row>
    <row r="170" spans="2:11" ht="15" customHeight="1">
      <c r="B170" s="286"/>
      <c r="C170" s="266" t="s">
        <v>1077</v>
      </c>
      <c r="D170" s="266"/>
      <c r="E170" s="266"/>
      <c r="F170" s="285" t="s">
        <v>1078</v>
      </c>
      <c r="G170" s="266"/>
      <c r="H170" s="266" t="s">
        <v>1138</v>
      </c>
      <c r="I170" s="266" t="s">
        <v>1074</v>
      </c>
      <c r="J170" s="266">
        <v>50</v>
      </c>
      <c r="K170" s="307"/>
    </row>
    <row r="171" spans="2:11" ht="15" customHeight="1">
      <c r="B171" s="286"/>
      <c r="C171" s="266" t="s">
        <v>1080</v>
      </c>
      <c r="D171" s="266"/>
      <c r="E171" s="266"/>
      <c r="F171" s="285" t="s">
        <v>1072</v>
      </c>
      <c r="G171" s="266"/>
      <c r="H171" s="266" t="s">
        <v>1138</v>
      </c>
      <c r="I171" s="266" t="s">
        <v>1082</v>
      </c>
      <c r="J171" s="266"/>
      <c r="K171" s="307"/>
    </row>
    <row r="172" spans="2:11" ht="15" customHeight="1">
      <c r="B172" s="286"/>
      <c r="C172" s="266" t="s">
        <v>1091</v>
      </c>
      <c r="D172" s="266"/>
      <c r="E172" s="266"/>
      <c r="F172" s="285" t="s">
        <v>1078</v>
      </c>
      <c r="G172" s="266"/>
      <c r="H172" s="266" t="s">
        <v>1138</v>
      </c>
      <c r="I172" s="266" t="s">
        <v>1074</v>
      </c>
      <c r="J172" s="266">
        <v>50</v>
      </c>
      <c r="K172" s="307"/>
    </row>
    <row r="173" spans="2:11" ht="15" customHeight="1">
      <c r="B173" s="286"/>
      <c r="C173" s="266" t="s">
        <v>1099</v>
      </c>
      <c r="D173" s="266"/>
      <c r="E173" s="266"/>
      <c r="F173" s="285" t="s">
        <v>1078</v>
      </c>
      <c r="G173" s="266"/>
      <c r="H173" s="266" t="s">
        <v>1138</v>
      </c>
      <c r="I173" s="266" t="s">
        <v>1074</v>
      </c>
      <c r="J173" s="266">
        <v>50</v>
      </c>
      <c r="K173" s="307"/>
    </row>
    <row r="174" spans="2:11" ht="15" customHeight="1">
      <c r="B174" s="286"/>
      <c r="C174" s="266" t="s">
        <v>1097</v>
      </c>
      <c r="D174" s="266"/>
      <c r="E174" s="266"/>
      <c r="F174" s="285" t="s">
        <v>1078</v>
      </c>
      <c r="G174" s="266"/>
      <c r="H174" s="266" t="s">
        <v>1138</v>
      </c>
      <c r="I174" s="266" t="s">
        <v>1074</v>
      </c>
      <c r="J174" s="266">
        <v>50</v>
      </c>
      <c r="K174" s="307"/>
    </row>
    <row r="175" spans="2:11" ht="15" customHeight="1">
      <c r="B175" s="286"/>
      <c r="C175" s="266" t="s">
        <v>125</v>
      </c>
      <c r="D175" s="266"/>
      <c r="E175" s="266"/>
      <c r="F175" s="285" t="s">
        <v>1072</v>
      </c>
      <c r="G175" s="266"/>
      <c r="H175" s="266" t="s">
        <v>1139</v>
      </c>
      <c r="I175" s="266" t="s">
        <v>1140</v>
      </c>
      <c r="J175" s="266"/>
      <c r="K175" s="307"/>
    </row>
    <row r="176" spans="2:11" ht="15" customHeight="1">
      <c r="B176" s="286"/>
      <c r="C176" s="266" t="s">
        <v>63</v>
      </c>
      <c r="D176" s="266"/>
      <c r="E176" s="266"/>
      <c r="F176" s="285" t="s">
        <v>1072</v>
      </c>
      <c r="G176" s="266"/>
      <c r="H176" s="266" t="s">
        <v>1141</v>
      </c>
      <c r="I176" s="266" t="s">
        <v>1142</v>
      </c>
      <c r="J176" s="266">
        <v>1</v>
      </c>
      <c r="K176" s="307"/>
    </row>
    <row r="177" spans="2:11" ht="15" customHeight="1">
      <c r="B177" s="286"/>
      <c r="C177" s="266" t="s">
        <v>59</v>
      </c>
      <c r="D177" s="266"/>
      <c r="E177" s="266"/>
      <c r="F177" s="285" t="s">
        <v>1072</v>
      </c>
      <c r="G177" s="266"/>
      <c r="H177" s="266" t="s">
        <v>1143</v>
      </c>
      <c r="I177" s="266" t="s">
        <v>1074</v>
      </c>
      <c r="J177" s="266">
        <v>20</v>
      </c>
      <c r="K177" s="307"/>
    </row>
    <row r="178" spans="2:11" ht="15" customHeight="1">
      <c r="B178" s="286"/>
      <c r="C178" s="266" t="s">
        <v>126</v>
      </c>
      <c r="D178" s="266"/>
      <c r="E178" s="266"/>
      <c r="F178" s="285" t="s">
        <v>1072</v>
      </c>
      <c r="G178" s="266"/>
      <c r="H178" s="266" t="s">
        <v>1144</v>
      </c>
      <c r="I178" s="266" t="s">
        <v>1074</v>
      </c>
      <c r="J178" s="266">
        <v>255</v>
      </c>
      <c r="K178" s="307"/>
    </row>
    <row r="179" spans="2:11" ht="15" customHeight="1">
      <c r="B179" s="286"/>
      <c r="C179" s="266" t="s">
        <v>127</v>
      </c>
      <c r="D179" s="266"/>
      <c r="E179" s="266"/>
      <c r="F179" s="285" t="s">
        <v>1072</v>
      </c>
      <c r="G179" s="266"/>
      <c r="H179" s="266" t="s">
        <v>1037</v>
      </c>
      <c r="I179" s="266" t="s">
        <v>1074</v>
      </c>
      <c r="J179" s="266">
        <v>10</v>
      </c>
      <c r="K179" s="307"/>
    </row>
    <row r="180" spans="2:11" ht="15" customHeight="1">
      <c r="B180" s="286"/>
      <c r="C180" s="266" t="s">
        <v>128</v>
      </c>
      <c r="D180" s="266"/>
      <c r="E180" s="266"/>
      <c r="F180" s="285" t="s">
        <v>1072</v>
      </c>
      <c r="G180" s="266"/>
      <c r="H180" s="266" t="s">
        <v>1145</v>
      </c>
      <c r="I180" s="266" t="s">
        <v>1106</v>
      </c>
      <c r="J180" s="266"/>
      <c r="K180" s="307"/>
    </row>
    <row r="181" spans="2:11" ht="15" customHeight="1">
      <c r="B181" s="286"/>
      <c r="C181" s="266" t="s">
        <v>1146</v>
      </c>
      <c r="D181" s="266"/>
      <c r="E181" s="266"/>
      <c r="F181" s="285" t="s">
        <v>1072</v>
      </c>
      <c r="G181" s="266"/>
      <c r="H181" s="266" t="s">
        <v>1147</v>
      </c>
      <c r="I181" s="266" t="s">
        <v>1106</v>
      </c>
      <c r="J181" s="266"/>
      <c r="K181" s="307"/>
    </row>
    <row r="182" spans="2:11" ht="15" customHeight="1">
      <c r="B182" s="286"/>
      <c r="C182" s="266" t="s">
        <v>1135</v>
      </c>
      <c r="D182" s="266"/>
      <c r="E182" s="266"/>
      <c r="F182" s="285" t="s">
        <v>1072</v>
      </c>
      <c r="G182" s="266"/>
      <c r="H182" s="266" t="s">
        <v>1148</v>
      </c>
      <c r="I182" s="266" t="s">
        <v>1106</v>
      </c>
      <c r="J182" s="266"/>
      <c r="K182" s="307"/>
    </row>
    <row r="183" spans="2:11" ht="15" customHeight="1">
      <c r="B183" s="286"/>
      <c r="C183" s="266" t="s">
        <v>130</v>
      </c>
      <c r="D183" s="266"/>
      <c r="E183" s="266"/>
      <c r="F183" s="285" t="s">
        <v>1078</v>
      </c>
      <c r="G183" s="266"/>
      <c r="H183" s="266" t="s">
        <v>1149</v>
      </c>
      <c r="I183" s="266" t="s">
        <v>1074</v>
      </c>
      <c r="J183" s="266">
        <v>50</v>
      </c>
      <c r="K183" s="307"/>
    </row>
    <row r="184" spans="2:11" ht="15" customHeight="1">
      <c r="B184" s="286"/>
      <c r="C184" s="266" t="s">
        <v>1150</v>
      </c>
      <c r="D184" s="266"/>
      <c r="E184" s="266"/>
      <c r="F184" s="285" t="s">
        <v>1078</v>
      </c>
      <c r="G184" s="266"/>
      <c r="H184" s="266" t="s">
        <v>1151</v>
      </c>
      <c r="I184" s="266" t="s">
        <v>1152</v>
      </c>
      <c r="J184" s="266"/>
      <c r="K184" s="307"/>
    </row>
    <row r="185" spans="2:11" ht="15" customHeight="1">
      <c r="B185" s="286"/>
      <c r="C185" s="266" t="s">
        <v>1153</v>
      </c>
      <c r="D185" s="266"/>
      <c r="E185" s="266"/>
      <c r="F185" s="285" t="s">
        <v>1078</v>
      </c>
      <c r="G185" s="266"/>
      <c r="H185" s="266" t="s">
        <v>1154</v>
      </c>
      <c r="I185" s="266" t="s">
        <v>1152</v>
      </c>
      <c r="J185" s="266"/>
      <c r="K185" s="307"/>
    </row>
    <row r="186" spans="2:11" ht="15" customHeight="1">
      <c r="B186" s="286"/>
      <c r="C186" s="266" t="s">
        <v>1155</v>
      </c>
      <c r="D186" s="266"/>
      <c r="E186" s="266"/>
      <c r="F186" s="285" t="s">
        <v>1078</v>
      </c>
      <c r="G186" s="266"/>
      <c r="H186" s="266" t="s">
        <v>1156</v>
      </c>
      <c r="I186" s="266" t="s">
        <v>1152</v>
      </c>
      <c r="J186" s="266"/>
      <c r="K186" s="307"/>
    </row>
    <row r="187" spans="2:11" ht="15" customHeight="1">
      <c r="B187" s="286"/>
      <c r="C187" s="319" t="s">
        <v>1157</v>
      </c>
      <c r="D187" s="266"/>
      <c r="E187" s="266"/>
      <c r="F187" s="285" t="s">
        <v>1078</v>
      </c>
      <c r="G187" s="266"/>
      <c r="H187" s="266" t="s">
        <v>1158</v>
      </c>
      <c r="I187" s="266" t="s">
        <v>1159</v>
      </c>
      <c r="J187" s="320" t="s">
        <v>1160</v>
      </c>
      <c r="K187" s="307"/>
    </row>
    <row r="188" spans="2:11" ht="15" customHeight="1">
      <c r="B188" s="286"/>
      <c r="C188" s="271" t="s">
        <v>48</v>
      </c>
      <c r="D188" s="266"/>
      <c r="E188" s="266"/>
      <c r="F188" s="285" t="s">
        <v>1072</v>
      </c>
      <c r="G188" s="266"/>
      <c r="H188" s="262" t="s">
        <v>1161</v>
      </c>
      <c r="I188" s="266" t="s">
        <v>1162</v>
      </c>
      <c r="J188" s="266"/>
      <c r="K188" s="307"/>
    </row>
    <row r="189" spans="2:11" ht="15" customHeight="1">
      <c r="B189" s="286"/>
      <c r="C189" s="271" t="s">
        <v>1163</v>
      </c>
      <c r="D189" s="266"/>
      <c r="E189" s="266"/>
      <c r="F189" s="285" t="s">
        <v>1072</v>
      </c>
      <c r="G189" s="266"/>
      <c r="H189" s="266" t="s">
        <v>1164</v>
      </c>
      <c r="I189" s="266" t="s">
        <v>1106</v>
      </c>
      <c r="J189" s="266"/>
      <c r="K189" s="307"/>
    </row>
    <row r="190" spans="2:11" ht="15" customHeight="1">
      <c r="B190" s="286"/>
      <c r="C190" s="271" t="s">
        <v>1165</v>
      </c>
      <c r="D190" s="266"/>
      <c r="E190" s="266"/>
      <c r="F190" s="285" t="s">
        <v>1072</v>
      </c>
      <c r="G190" s="266"/>
      <c r="H190" s="266" t="s">
        <v>1166</v>
      </c>
      <c r="I190" s="266" t="s">
        <v>1106</v>
      </c>
      <c r="J190" s="266"/>
      <c r="K190" s="307"/>
    </row>
    <row r="191" spans="2:11" ht="15" customHeight="1">
      <c r="B191" s="286"/>
      <c r="C191" s="271" t="s">
        <v>1167</v>
      </c>
      <c r="D191" s="266"/>
      <c r="E191" s="266"/>
      <c r="F191" s="285" t="s">
        <v>1078</v>
      </c>
      <c r="G191" s="266"/>
      <c r="H191" s="266" t="s">
        <v>1168</v>
      </c>
      <c r="I191" s="266" t="s">
        <v>1106</v>
      </c>
      <c r="J191" s="266"/>
      <c r="K191" s="307"/>
    </row>
    <row r="192" spans="2:11" ht="15" customHeight="1">
      <c r="B192" s="313"/>
      <c r="C192" s="321"/>
      <c r="D192" s="295"/>
      <c r="E192" s="295"/>
      <c r="F192" s="295"/>
      <c r="G192" s="295"/>
      <c r="H192" s="295"/>
      <c r="I192" s="295"/>
      <c r="J192" s="295"/>
      <c r="K192" s="314"/>
    </row>
    <row r="193" spans="2:11" ht="18.75" customHeight="1">
      <c r="B193" s="262"/>
      <c r="C193" s="266"/>
      <c r="D193" s="266"/>
      <c r="E193" s="266"/>
      <c r="F193" s="285"/>
      <c r="G193" s="266"/>
      <c r="H193" s="266"/>
      <c r="I193" s="266"/>
      <c r="J193" s="266"/>
      <c r="K193" s="262"/>
    </row>
    <row r="194" spans="2:11" ht="18.75" customHeight="1">
      <c r="B194" s="262"/>
      <c r="C194" s="266"/>
      <c r="D194" s="266"/>
      <c r="E194" s="266"/>
      <c r="F194" s="285"/>
      <c r="G194" s="266"/>
      <c r="H194" s="266"/>
      <c r="I194" s="266"/>
      <c r="J194" s="266"/>
      <c r="K194" s="262"/>
    </row>
    <row r="195" spans="2:11" ht="18.75" customHeight="1">
      <c r="B195" s="272"/>
      <c r="C195" s="272"/>
      <c r="D195" s="272"/>
      <c r="E195" s="272"/>
      <c r="F195" s="272"/>
      <c r="G195" s="272"/>
      <c r="H195" s="272"/>
      <c r="I195" s="272"/>
      <c r="J195" s="272"/>
      <c r="K195" s="272"/>
    </row>
    <row r="196" spans="2:11">
      <c r="B196" s="254"/>
      <c r="C196" s="255"/>
      <c r="D196" s="255"/>
      <c r="E196" s="255"/>
      <c r="F196" s="255"/>
      <c r="G196" s="255"/>
      <c r="H196" s="255"/>
      <c r="I196" s="255"/>
      <c r="J196" s="255"/>
      <c r="K196" s="256"/>
    </row>
    <row r="197" spans="2:11" ht="21">
      <c r="B197" s="257"/>
      <c r="C197" s="374" t="s">
        <v>1169</v>
      </c>
      <c r="D197" s="374"/>
      <c r="E197" s="374"/>
      <c r="F197" s="374"/>
      <c r="G197" s="374"/>
      <c r="H197" s="374"/>
      <c r="I197" s="374"/>
      <c r="J197" s="374"/>
      <c r="K197" s="258"/>
    </row>
    <row r="198" spans="2:11" ht="25.5" customHeight="1">
      <c r="B198" s="257"/>
      <c r="C198" s="322" t="s">
        <v>1170</v>
      </c>
      <c r="D198" s="322"/>
      <c r="E198" s="322"/>
      <c r="F198" s="322" t="s">
        <v>1171</v>
      </c>
      <c r="G198" s="323"/>
      <c r="H198" s="379" t="s">
        <v>1172</v>
      </c>
      <c r="I198" s="379"/>
      <c r="J198" s="379"/>
      <c r="K198" s="258"/>
    </row>
    <row r="199" spans="2:11" ht="5.25" customHeight="1">
      <c r="B199" s="286"/>
      <c r="C199" s="283"/>
      <c r="D199" s="283"/>
      <c r="E199" s="283"/>
      <c r="F199" s="283"/>
      <c r="G199" s="266"/>
      <c r="H199" s="283"/>
      <c r="I199" s="283"/>
      <c r="J199" s="283"/>
      <c r="K199" s="307"/>
    </row>
    <row r="200" spans="2:11" ht="15" customHeight="1">
      <c r="B200" s="286"/>
      <c r="C200" s="266" t="s">
        <v>1162</v>
      </c>
      <c r="D200" s="266"/>
      <c r="E200" s="266"/>
      <c r="F200" s="285" t="s">
        <v>49</v>
      </c>
      <c r="G200" s="266"/>
      <c r="H200" s="376" t="s">
        <v>1173</v>
      </c>
      <c r="I200" s="376"/>
      <c r="J200" s="376"/>
      <c r="K200" s="307"/>
    </row>
    <row r="201" spans="2:11" ht="15" customHeight="1">
      <c r="B201" s="286"/>
      <c r="C201" s="292"/>
      <c r="D201" s="266"/>
      <c r="E201" s="266"/>
      <c r="F201" s="285" t="s">
        <v>50</v>
      </c>
      <c r="G201" s="266"/>
      <c r="H201" s="376" t="s">
        <v>1174</v>
      </c>
      <c r="I201" s="376"/>
      <c r="J201" s="376"/>
      <c r="K201" s="307"/>
    </row>
    <row r="202" spans="2:11" ht="15" customHeight="1">
      <c r="B202" s="286"/>
      <c r="C202" s="292"/>
      <c r="D202" s="266"/>
      <c r="E202" s="266"/>
      <c r="F202" s="285" t="s">
        <v>53</v>
      </c>
      <c r="G202" s="266"/>
      <c r="H202" s="376" t="s">
        <v>1175</v>
      </c>
      <c r="I202" s="376"/>
      <c r="J202" s="376"/>
      <c r="K202" s="307"/>
    </row>
    <row r="203" spans="2:11" ht="15" customHeight="1">
      <c r="B203" s="286"/>
      <c r="C203" s="266"/>
      <c r="D203" s="266"/>
      <c r="E203" s="266"/>
      <c r="F203" s="285" t="s">
        <v>51</v>
      </c>
      <c r="G203" s="266"/>
      <c r="H203" s="376" t="s">
        <v>1176</v>
      </c>
      <c r="I203" s="376"/>
      <c r="J203" s="376"/>
      <c r="K203" s="307"/>
    </row>
    <row r="204" spans="2:11" ht="15" customHeight="1">
      <c r="B204" s="286"/>
      <c r="C204" s="266"/>
      <c r="D204" s="266"/>
      <c r="E204" s="266"/>
      <c r="F204" s="285" t="s">
        <v>52</v>
      </c>
      <c r="G204" s="266"/>
      <c r="H204" s="376" t="s">
        <v>1177</v>
      </c>
      <c r="I204" s="376"/>
      <c r="J204" s="376"/>
      <c r="K204" s="307"/>
    </row>
    <row r="205" spans="2:11" ht="15" customHeight="1">
      <c r="B205" s="286"/>
      <c r="C205" s="266"/>
      <c r="D205" s="266"/>
      <c r="E205" s="266"/>
      <c r="F205" s="285"/>
      <c r="G205" s="266"/>
      <c r="H205" s="266"/>
      <c r="I205" s="266"/>
      <c r="J205" s="266"/>
      <c r="K205" s="307"/>
    </row>
    <row r="206" spans="2:11" ht="15" customHeight="1">
      <c r="B206" s="286"/>
      <c r="C206" s="266" t="s">
        <v>1118</v>
      </c>
      <c r="D206" s="266"/>
      <c r="E206" s="266"/>
      <c r="F206" s="285" t="s">
        <v>82</v>
      </c>
      <c r="G206" s="266"/>
      <c r="H206" s="376" t="s">
        <v>1178</v>
      </c>
      <c r="I206" s="376"/>
      <c r="J206" s="376"/>
      <c r="K206" s="307"/>
    </row>
    <row r="207" spans="2:11" ht="15" customHeight="1">
      <c r="B207" s="286"/>
      <c r="C207" s="292"/>
      <c r="D207" s="266"/>
      <c r="E207" s="266"/>
      <c r="F207" s="285" t="s">
        <v>1015</v>
      </c>
      <c r="G207" s="266"/>
      <c r="H207" s="376" t="s">
        <v>1016</v>
      </c>
      <c r="I207" s="376"/>
      <c r="J207" s="376"/>
      <c r="K207" s="307"/>
    </row>
    <row r="208" spans="2:11" ht="15" customHeight="1">
      <c r="B208" s="286"/>
      <c r="C208" s="266"/>
      <c r="D208" s="266"/>
      <c r="E208" s="266"/>
      <c r="F208" s="285" t="s">
        <v>1013</v>
      </c>
      <c r="G208" s="266"/>
      <c r="H208" s="376" t="s">
        <v>1179</v>
      </c>
      <c r="I208" s="376"/>
      <c r="J208" s="376"/>
      <c r="K208" s="307"/>
    </row>
    <row r="209" spans="2:11" ht="15" customHeight="1">
      <c r="B209" s="324"/>
      <c r="C209" s="292"/>
      <c r="D209" s="292"/>
      <c r="E209" s="292"/>
      <c r="F209" s="285" t="s">
        <v>1017</v>
      </c>
      <c r="G209" s="271"/>
      <c r="H209" s="380" t="s">
        <v>1018</v>
      </c>
      <c r="I209" s="380"/>
      <c r="J209" s="380"/>
      <c r="K209" s="325"/>
    </row>
    <row r="210" spans="2:11" ht="15" customHeight="1">
      <c r="B210" s="324"/>
      <c r="C210" s="292"/>
      <c r="D210" s="292"/>
      <c r="E210" s="292"/>
      <c r="F210" s="285" t="s">
        <v>1019</v>
      </c>
      <c r="G210" s="271"/>
      <c r="H210" s="380" t="s">
        <v>1180</v>
      </c>
      <c r="I210" s="380"/>
      <c r="J210" s="380"/>
      <c r="K210" s="325"/>
    </row>
    <row r="211" spans="2:11" ht="15" customHeight="1">
      <c r="B211" s="324"/>
      <c r="C211" s="292"/>
      <c r="D211" s="292"/>
      <c r="E211" s="292"/>
      <c r="F211" s="326"/>
      <c r="G211" s="271"/>
      <c r="H211" s="327"/>
      <c r="I211" s="327"/>
      <c r="J211" s="327"/>
      <c r="K211" s="325"/>
    </row>
    <row r="212" spans="2:11" ht="15" customHeight="1">
      <c r="B212" s="324"/>
      <c r="C212" s="266" t="s">
        <v>1142</v>
      </c>
      <c r="D212" s="292"/>
      <c r="E212" s="292"/>
      <c r="F212" s="285">
        <v>1</v>
      </c>
      <c r="G212" s="271"/>
      <c r="H212" s="380" t="s">
        <v>1181</v>
      </c>
      <c r="I212" s="380"/>
      <c r="J212" s="380"/>
      <c r="K212" s="325"/>
    </row>
    <row r="213" spans="2:11" ht="15" customHeight="1">
      <c r="B213" s="324"/>
      <c r="C213" s="292"/>
      <c r="D213" s="292"/>
      <c r="E213" s="292"/>
      <c r="F213" s="285">
        <v>2</v>
      </c>
      <c r="G213" s="271"/>
      <c r="H213" s="380" t="s">
        <v>1182</v>
      </c>
      <c r="I213" s="380"/>
      <c r="J213" s="380"/>
      <c r="K213" s="325"/>
    </row>
    <row r="214" spans="2:11" ht="15" customHeight="1">
      <c r="B214" s="324"/>
      <c r="C214" s="292"/>
      <c r="D214" s="292"/>
      <c r="E214" s="292"/>
      <c r="F214" s="285">
        <v>3</v>
      </c>
      <c r="G214" s="271"/>
      <c r="H214" s="380" t="s">
        <v>1183</v>
      </c>
      <c r="I214" s="380"/>
      <c r="J214" s="380"/>
      <c r="K214" s="325"/>
    </row>
    <row r="215" spans="2:11" ht="15" customHeight="1">
      <c r="B215" s="324"/>
      <c r="C215" s="292"/>
      <c r="D215" s="292"/>
      <c r="E215" s="292"/>
      <c r="F215" s="285">
        <v>4</v>
      </c>
      <c r="G215" s="271"/>
      <c r="H215" s="380" t="s">
        <v>1184</v>
      </c>
      <c r="I215" s="380"/>
      <c r="J215" s="380"/>
      <c r="K215" s="325"/>
    </row>
    <row r="216" spans="2:11" ht="12.75" customHeight="1">
      <c r="B216" s="328"/>
      <c r="C216" s="329"/>
      <c r="D216" s="329"/>
      <c r="E216" s="329"/>
      <c r="F216" s="329"/>
      <c r="G216" s="329"/>
      <c r="H216" s="329"/>
      <c r="I216" s="329"/>
      <c r="J216" s="329"/>
      <c r="K216" s="330"/>
    </row>
  </sheetData>
  <sheetProtection algorithmName="SHA-512" hashValue="NOG/58uuoZRyOh42XMph9+sGiJWlZGWBqJWTqwZJT581KfI64TlTkKB0V08ERhJ4RvRo/3W/8ughnvtqh8sPyA==" saltValue="fObO5jgXvjl8F7ajWTYgwA=="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170104 - Přestavba sociál...</vt:lpstr>
      <vt:lpstr>Pokyny pro vyplnění</vt:lpstr>
      <vt:lpstr>'170104 - Přestavba sociál...'!Názvy_tisku</vt:lpstr>
      <vt:lpstr>'Rekapitulace stavby'!Názvy_tisku</vt:lpstr>
      <vt:lpstr>'170104 - Přestavba sociál...'!Oblast_tisku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cody-iMac\Pavel Kodýtek</dc:creator>
  <cp:lastModifiedBy>Ing. Wohlrabová Lenka</cp:lastModifiedBy>
  <dcterms:created xsi:type="dcterms:W3CDTF">2017-04-15T07:59:53Z</dcterms:created>
  <dcterms:modified xsi:type="dcterms:W3CDTF">2017-04-18T04:26:51Z</dcterms:modified>
</cp:coreProperties>
</file>