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Martin\Zakazky\2026\Kubicek_ZS_ZM_KV_Sportoviste\"/>
    </mc:Choice>
  </mc:AlternateContent>
  <bookViews>
    <workbookView xWindow="0" yWindow="0" windowWidth="0" windowHeight="0"/>
  </bookViews>
  <sheets>
    <sheet name="Rekapitulace stavby" sheetId="1" r:id="rId1"/>
    <sheet name="01.01 - Stavební část" sheetId="2" r:id="rId2"/>
    <sheet name="01.02 - Elektroinstalace" sheetId="3" r:id="rId3"/>
    <sheet name="02 - Běžecká dráha" sheetId="4" r:id="rId4"/>
    <sheet name="03 - Workoutové hřiště" sheetId="5" r:id="rId5"/>
    <sheet name="04 - Prostor pro dětské h..." sheetId="6" r:id="rId6"/>
    <sheet name="05.01 - Stavební část" sheetId="7" r:id="rId7"/>
    <sheet name="05.02 - Elektroinstalace" sheetId="8" r:id="rId8"/>
    <sheet name="06 - Sklad nářadí a přísl..." sheetId="9" r:id="rId9"/>
    <sheet name="07 - Gabionová opěrná stě..." sheetId="10" r:id="rId10"/>
    <sheet name="08 - Terénní schodiště" sheetId="11" r:id="rId11"/>
    <sheet name="09 - Terénní a vegetační ..." sheetId="12" r:id="rId12"/>
    <sheet name="10 - Úpravy uvnitř stávaj..." sheetId="13" r:id="rId13"/>
    <sheet name="11 - Vedlejší a ostatní n..." sheetId="14" r:id="rId14"/>
    <sheet name="Pokyny pro vyplnění" sheetId="15" r:id="rId15"/>
  </sheets>
  <definedNames>
    <definedName name="_xlnm.Print_Area" localSheetId="0">'Rekapitulace stavby'!$D$4:$AO$36,'Rekapitulace stavby'!$C$42:$AQ$70</definedName>
    <definedName name="_xlnm.Print_Titles" localSheetId="0">'Rekapitulace stavby'!$52:$52</definedName>
    <definedName name="_xlnm._FilterDatabase" localSheetId="1" hidden="1">'01.01 - Stavební část'!$C$98:$K$600</definedName>
    <definedName name="_xlnm.Print_Area" localSheetId="1">'01.01 - Stavební část'!$C$4:$J$41,'01.01 - Stavební část'!$C$47:$J$78,'01.01 - Stavební část'!$C$84:$K$600</definedName>
    <definedName name="_xlnm.Print_Titles" localSheetId="1">'01.01 - Stavební část'!$98:$98</definedName>
    <definedName name="_xlnm._FilterDatabase" localSheetId="2" hidden="1">'01.02 - Elektroinstalace'!$C$90:$K$276</definedName>
    <definedName name="_xlnm.Print_Area" localSheetId="2">'01.02 - Elektroinstalace'!$C$4:$J$41,'01.02 - Elektroinstalace'!$C$47:$J$70,'01.02 - Elektroinstalace'!$C$76:$K$276</definedName>
    <definedName name="_xlnm.Print_Titles" localSheetId="2">'01.02 - Elektroinstalace'!$90:$90</definedName>
    <definedName name="_xlnm._FilterDatabase" localSheetId="3" hidden="1">'02 - Běžecká dráha'!$C$85:$K$231</definedName>
    <definedName name="_xlnm.Print_Area" localSheetId="3">'02 - Běžecká dráha'!$C$4:$J$39,'02 - Běžecká dráha'!$C$45:$J$67,'02 - Běžecká dráha'!$C$73:$K$231</definedName>
    <definedName name="_xlnm.Print_Titles" localSheetId="3">'02 - Běžecká dráha'!$85:$85</definedName>
    <definedName name="_xlnm._FilterDatabase" localSheetId="4" hidden="1">'03 - Workoutové hřiště'!$C$85:$K$181</definedName>
    <definedName name="_xlnm.Print_Area" localSheetId="4">'03 - Workoutové hřiště'!$C$4:$J$39,'03 - Workoutové hřiště'!$C$45:$J$67,'03 - Workoutové hřiště'!$C$73:$K$181</definedName>
    <definedName name="_xlnm.Print_Titles" localSheetId="4">'03 - Workoutové hřiště'!$85:$85</definedName>
    <definedName name="_xlnm._FilterDatabase" localSheetId="5" hidden="1">'04 - Prostor pro dětské h...'!$C$85:$K$217</definedName>
    <definedName name="_xlnm.Print_Area" localSheetId="5">'04 - Prostor pro dětské h...'!$C$4:$J$39,'04 - Prostor pro dětské h...'!$C$45:$J$67,'04 - Prostor pro dětské h...'!$C$73:$K$217</definedName>
    <definedName name="_xlnm.Print_Titles" localSheetId="5">'04 - Prostor pro dětské h...'!$85:$85</definedName>
    <definedName name="_xlnm._FilterDatabase" localSheetId="6" hidden="1">'05.01 - Stavební část'!$C$108:$K$969</definedName>
    <definedName name="_xlnm.Print_Area" localSheetId="6">'05.01 - Stavební část'!$C$4:$J$41,'05.01 - Stavební část'!$C$47:$J$88,'05.01 - Stavební část'!$C$94:$K$969</definedName>
    <definedName name="_xlnm.Print_Titles" localSheetId="6">'05.01 - Stavební část'!$108:$108</definedName>
    <definedName name="_xlnm._FilterDatabase" localSheetId="7" hidden="1">'05.02 - Elektroinstalace'!$C$90:$K$288</definedName>
    <definedName name="_xlnm.Print_Area" localSheetId="7">'05.02 - Elektroinstalace'!$C$4:$J$41,'05.02 - Elektroinstalace'!$C$47:$J$70,'05.02 - Elektroinstalace'!$C$76:$K$288</definedName>
    <definedName name="_xlnm.Print_Titles" localSheetId="7">'05.02 - Elektroinstalace'!$90:$90</definedName>
    <definedName name="_xlnm._FilterDatabase" localSheetId="8" hidden="1">'06 - Sklad nářadí a přísl...'!$C$87:$K$211</definedName>
    <definedName name="_xlnm.Print_Area" localSheetId="8">'06 - Sklad nářadí a přísl...'!$C$4:$J$39,'06 - Sklad nářadí a přísl...'!$C$45:$J$69,'06 - Sklad nářadí a přísl...'!$C$75:$K$211</definedName>
    <definedName name="_xlnm.Print_Titles" localSheetId="8">'06 - Sklad nářadí a přísl...'!$87:$87</definedName>
    <definedName name="_xlnm._FilterDatabase" localSheetId="9" hidden="1">'07 - Gabionová opěrná stě...'!$C$87:$K$224</definedName>
    <definedName name="_xlnm.Print_Area" localSheetId="9">'07 - Gabionová opěrná stě...'!$C$4:$J$39,'07 - Gabionová opěrná stě...'!$C$45:$J$69,'07 - Gabionová opěrná stě...'!$C$75:$K$224</definedName>
    <definedName name="_xlnm.Print_Titles" localSheetId="9">'07 - Gabionová opěrná stě...'!$87:$87</definedName>
    <definedName name="_xlnm._FilterDatabase" localSheetId="10" hidden="1">'08 - Terénní schodiště'!$C$88:$K$217</definedName>
    <definedName name="_xlnm.Print_Area" localSheetId="10">'08 - Terénní schodiště'!$C$4:$J$39,'08 - Terénní schodiště'!$C$45:$J$70,'08 - Terénní schodiště'!$C$76:$K$217</definedName>
    <definedName name="_xlnm.Print_Titles" localSheetId="10">'08 - Terénní schodiště'!$88:$88</definedName>
    <definedName name="_xlnm._FilterDatabase" localSheetId="11" hidden="1">'09 - Terénní a vegetační ...'!$C$81:$K$242</definedName>
    <definedName name="_xlnm.Print_Area" localSheetId="11">'09 - Terénní a vegetační ...'!$C$4:$J$39,'09 - Terénní a vegetační ...'!$C$45:$J$63,'09 - Terénní a vegetační ...'!$C$69:$K$242</definedName>
    <definedName name="_xlnm.Print_Titles" localSheetId="11">'09 - Terénní a vegetační ...'!$81:$81</definedName>
    <definedName name="_xlnm._FilterDatabase" localSheetId="12" hidden="1">'10 - Úpravy uvnitř stávaj...'!$C$91:$K$367</definedName>
    <definedName name="_xlnm.Print_Area" localSheetId="12">'10 - Úpravy uvnitř stávaj...'!$C$4:$J$39,'10 - Úpravy uvnitř stávaj...'!$C$45:$J$73,'10 - Úpravy uvnitř stávaj...'!$C$79:$K$367</definedName>
    <definedName name="_xlnm.Print_Titles" localSheetId="12">'10 - Úpravy uvnitř stávaj...'!$91:$91</definedName>
    <definedName name="_xlnm._FilterDatabase" localSheetId="13" hidden="1">'11 - Vedlejší a ostatní n...'!$C$85:$K$150</definedName>
    <definedName name="_xlnm.Print_Area" localSheetId="13">'11 - Vedlejší a ostatní n...'!$C$4:$J$39,'11 - Vedlejší a ostatní n...'!$C$45:$J$67,'11 - Vedlejší a ostatní n...'!$C$73:$K$150</definedName>
    <definedName name="_xlnm.Print_Titles" localSheetId="13">'11 - Vedlejší a ostatní n...'!$85:$85</definedName>
    <definedName name="_xlnm.Print_Area" localSheetId="1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4" l="1" r="J37"/>
  <c r="J36"/>
  <c i="1" r="AY69"/>
  <c i="14" r="J35"/>
  <c i="1" r="AX69"/>
  <c i="14" r="BI146"/>
  <c r="BH146"/>
  <c r="BG146"/>
  <c r="BF146"/>
  <c r="T146"/>
  <c r="T145"/>
  <c r="R146"/>
  <c r="R145"/>
  <c r="P146"/>
  <c r="P145"/>
  <c r="BI140"/>
  <c r="BH140"/>
  <c r="BG140"/>
  <c r="BF140"/>
  <c r="T140"/>
  <c r="T139"/>
  <c r="R140"/>
  <c r="R139"/>
  <c r="P140"/>
  <c r="P139"/>
  <c r="BI136"/>
  <c r="BH136"/>
  <c r="BG136"/>
  <c r="BF136"/>
  <c r="T136"/>
  <c r="T135"/>
  <c r="R136"/>
  <c r="R135"/>
  <c r="P136"/>
  <c r="P135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13" r="J37"/>
  <c r="J36"/>
  <c i="1" r="AY68"/>
  <c i="13" r="J35"/>
  <c i="1" r="AX68"/>
  <c i="13" r="BI365"/>
  <c r="BH365"/>
  <c r="BG365"/>
  <c r="BF365"/>
  <c r="T365"/>
  <c r="R365"/>
  <c r="P365"/>
  <c r="BI362"/>
  <c r="BH362"/>
  <c r="BG362"/>
  <c r="BF362"/>
  <c r="T362"/>
  <c r="R362"/>
  <c r="P362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4"/>
  <c r="BH344"/>
  <c r="BG344"/>
  <c r="BF344"/>
  <c r="T344"/>
  <c r="R344"/>
  <c r="P344"/>
  <c r="BI339"/>
  <c r="BH339"/>
  <c r="BG339"/>
  <c r="BF339"/>
  <c r="T339"/>
  <c r="R339"/>
  <c r="P339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2"/>
  <c r="BH322"/>
  <c r="BG322"/>
  <c r="BF322"/>
  <c r="T322"/>
  <c r="R322"/>
  <c r="P322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17"/>
  <c r="BH217"/>
  <c r="BG217"/>
  <c r="BF217"/>
  <c r="T217"/>
  <c r="R217"/>
  <c r="P217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4"/>
  <c r="BH174"/>
  <c r="BG174"/>
  <c r="BF174"/>
  <c r="T174"/>
  <c r="T173"/>
  <c r="R174"/>
  <c r="R173"/>
  <c r="P174"/>
  <c r="P173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5"/>
  <c r="BH95"/>
  <c r="BG95"/>
  <c r="BF95"/>
  <c r="T95"/>
  <c r="T94"/>
  <c r="R95"/>
  <c r="R94"/>
  <c r="P95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12" r="J37"/>
  <c r="J36"/>
  <c i="1" r="AY67"/>
  <c i="12" r="J35"/>
  <c i="1" r="AX67"/>
  <c i="12" r="BI240"/>
  <c r="BH240"/>
  <c r="BG240"/>
  <c r="BF240"/>
  <c r="T240"/>
  <c r="T239"/>
  <c r="R240"/>
  <c r="R239"/>
  <c r="P240"/>
  <c r="P239"/>
  <c r="BI235"/>
  <c r="BH235"/>
  <c r="BG235"/>
  <c r="BF235"/>
  <c r="T235"/>
  <c r="R235"/>
  <c r="P235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22"/>
  <c r="BH122"/>
  <c r="BG122"/>
  <c r="BF122"/>
  <c r="T122"/>
  <c r="R122"/>
  <c r="P12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2"/>
  <c r="BH92"/>
  <c r="BG92"/>
  <c r="BF92"/>
  <c r="T92"/>
  <c r="R92"/>
  <c r="P92"/>
  <c r="BI88"/>
  <c r="BH88"/>
  <c r="BG88"/>
  <c r="BF88"/>
  <c r="T88"/>
  <c r="R88"/>
  <c r="P88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11" r="J37"/>
  <c r="J36"/>
  <c i="1" r="AY66"/>
  <c i="11" r="J35"/>
  <c i="1" r="AX66"/>
  <c i="11" r="BI215"/>
  <c r="BH215"/>
  <c r="BG215"/>
  <c r="BF215"/>
  <c r="T215"/>
  <c r="R215"/>
  <c r="P215"/>
  <c r="BI212"/>
  <c r="BH212"/>
  <c r="BG212"/>
  <c r="BF212"/>
  <c r="T212"/>
  <c r="R212"/>
  <c r="P212"/>
  <c r="BI204"/>
  <c r="BH204"/>
  <c r="BG204"/>
  <c r="BF204"/>
  <c r="T204"/>
  <c r="R204"/>
  <c r="P204"/>
  <c r="BI199"/>
  <c r="BH199"/>
  <c r="BG199"/>
  <c r="BF199"/>
  <c r="T199"/>
  <c r="R199"/>
  <c r="P199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37"/>
  <c r="BH137"/>
  <c r="BG137"/>
  <c r="BF137"/>
  <c r="T137"/>
  <c r="T136"/>
  <c r="R137"/>
  <c r="R136"/>
  <c r="P137"/>
  <c r="P136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86"/>
  <c r="J17"/>
  <c r="J12"/>
  <c r="J52"/>
  <c r="E7"/>
  <c r="E79"/>
  <c i="10" r="J37"/>
  <c r="J36"/>
  <c i="1" r="AY65"/>
  <c i="10" r="J35"/>
  <c i="1" r="AX65"/>
  <c i="10" r="BI222"/>
  <c r="BH222"/>
  <c r="BG222"/>
  <c r="BF222"/>
  <c r="T222"/>
  <c r="R222"/>
  <c r="P222"/>
  <c r="BI219"/>
  <c r="BH219"/>
  <c r="BG219"/>
  <c r="BF219"/>
  <c r="T219"/>
  <c r="R219"/>
  <c r="P219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5"/>
  <c r="BH135"/>
  <c r="BG135"/>
  <c r="BF135"/>
  <c r="T135"/>
  <c r="R135"/>
  <c r="P135"/>
  <c r="BI129"/>
  <c r="BH129"/>
  <c r="BG129"/>
  <c r="BF129"/>
  <c r="T129"/>
  <c r="R129"/>
  <c r="P129"/>
  <c r="BI122"/>
  <c r="BH122"/>
  <c r="BG122"/>
  <c r="BF122"/>
  <c r="T122"/>
  <c r="R122"/>
  <c r="P122"/>
  <c r="BI117"/>
  <c r="BH117"/>
  <c r="BG117"/>
  <c r="BF117"/>
  <c r="T117"/>
  <c r="R117"/>
  <c r="P117"/>
  <c r="BI107"/>
  <c r="BH107"/>
  <c r="BG107"/>
  <c r="BF107"/>
  <c r="T107"/>
  <c r="R107"/>
  <c r="P107"/>
  <c r="BI97"/>
  <c r="BH97"/>
  <c r="BG97"/>
  <c r="BF97"/>
  <c r="T97"/>
  <c r="R97"/>
  <c r="P97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9" r="J37"/>
  <c r="J36"/>
  <c i="1" r="AY64"/>
  <c i="9" r="J35"/>
  <c i="1" r="AX64"/>
  <c i="9"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48"/>
  <c i="8" r="J39"/>
  <c r="J38"/>
  <c i="1" r="AY63"/>
  <c i="8" r="J37"/>
  <c i="1" r="AX63"/>
  <c i="8" r="BI286"/>
  <c r="BH286"/>
  <c r="BG286"/>
  <c r="BF286"/>
  <c r="T286"/>
  <c r="T285"/>
  <c r="R286"/>
  <c r="R285"/>
  <c r="P286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7" r="J39"/>
  <c r="J38"/>
  <c i="1" r="AY62"/>
  <c i="7" r="J37"/>
  <c i="1" r="AX62"/>
  <c i="7" r="BI966"/>
  <c r="BH966"/>
  <c r="BG966"/>
  <c r="BF966"/>
  <c r="T966"/>
  <c r="T965"/>
  <c r="R966"/>
  <c r="R965"/>
  <c r="P966"/>
  <c r="P965"/>
  <c r="BI962"/>
  <c r="BH962"/>
  <c r="BG962"/>
  <c r="BF962"/>
  <c r="T962"/>
  <c r="R962"/>
  <c r="P962"/>
  <c r="BI958"/>
  <c r="BH958"/>
  <c r="BG958"/>
  <c r="BF958"/>
  <c r="T958"/>
  <c r="R958"/>
  <c r="P958"/>
  <c r="BI954"/>
  <c r="BH954"/>
  <c r="BG954"/>
  <c r="BF954"/>
  <c r="T954"/>
  <c r="R954"/>
  <c r="P954"/>
  <c r="BI950"/>
  <c r="BH950"/>
  <c r="BG950"/>
  <c r="BF950"/>
  <c r="T950"/>
  <c r="R950"/>
  <c r="P950"/>
  <c r="BI946"/>
  <c r="BH946"/>
  <c r="BG946"/>
  <c r="BF946"/>
  <c r="T946"/>
  <c r="R946"/>
  <c r="P946"/>
  <c r="BI941"/>
  <c r="BH941"/>
  <c r="BG941"/>
  <c r="BF941"/>
  <c r="T941"/>
  <c r="R941"/>
  <c r="P941"/>
  <c r="BI938"/>
  <c r="BH938"/>
  <c r="BG938"/>
  <c r="BF938"/>
  <c r="T938"/>
  <c r="R938"/>
  <c r="P938"/>
  <c r="BI934"/>
  <c r="BH934"/>
  <c r="BG934"/>
  <c r="BF934"/>
  <c r="T934"/>
  <c r="R934"/>
  <c r="P934"/>
  <c r="BI931"/>
  <c r="BH931"/>
  <c r="BG931"/>
  <c r="BF931"/>
  <c r="T931"/>
  <c r="R931"/>
  <c r="P931"/>
  <c r="BI924"/>
  <c r="BH924"/>
  <c r="BG924"/>
  <c r="BF924"/>
  <c r="T924"/>
  <c r="R924"/>
  <c r="P924"/>
  <c r="BI920"/>
  <c r="BH920"/>
  <c r="BG920"/>
  <c r="BF920"/>
  <c r="T920"/>
  <c r="R920"/>
  <c r="P920"/>
  <c r="BI917"/>
  <c r="BH917"/>
  <c r="BG917"/>
  <c r="BF917"/>
  <c r="T917"/>
  <c r="R917"/>
  <c r="P917"/>
  <c r="BI914"/>
  <c r="BH914"/>
  <c r="BG914"/>
  <c r="BF914"/>
  <c r="T914"/>
  <c r="R914"/>
  <c r="P914"/>
  <c r="BI911"/>
  <c r="BH911"/>
  <c r="BG911"/>
  <c r="BF911"/>
  <c r="T911"/>
  <c r="R911"/>
  <c r="P911"/>
  <c r="BI908"/>
  <c r="BH908"/>
  <c r="BG908"/>
  <c r="BF908"/>
  <c r="T908"/>
  <c r="R908"/>
  <c r="P908"/>
  <c r="BI903"/>
  <c r="BH903"/>
  <c r="BG903"/>
  <c r="BF903"/>
  <c r="T903"/>
  <c r="R903"/>
  <c r="P903"/>
  <c r="BI899"/>
  <c r="BH899"/>
  <c r="BG899"/>
  <c r="BF899"/>
  <c r="T899"/>
  <c r="R899"/>
  <c r="P899"/>
  <c r="BI896"/>
  <c r="BH896"/>
  <c r="BG896"/>
  <c r="BF896"/>
  <c r="T896"/>
  <c r="R896"/>
  <c r="P896"/>
  <c r="BI893"/>
  <c r="BH893"/>
  <c r="BG893"/>
  <c r="BF893"/>
  <c r="T893"/>
  <c r="R893"/>
  <c r="P893"/>
  <c r="BI890"/>
  <c r="BH890"/>
  <c r="BG890"/>
  <c r="BF890"/>
  <c r="T890"/>
  <c r="R890"/>
  <c r="P890"/>
  <c r="BI886"/>
  <c r="BH886"/>
  <c r="BG886"/>
  <c r="BF886"/>
  <c r="T886"/>
  <c r="R886"/>
  <c r="P886"/>
  <c r="BI883"/>
  <c r="BH883"/>
  <c r="BG883"/>
  <c r="BF883"/>
  <c r="T883"/>
  <c r="R883"/>
  <c r="P883"/>
  <c r="BI879"/>
  <c r="BH879"/>
  <c r="BG879"/>
  <c r="BF879"/>
  <c r="T879"/>
  <c r="R879"/>
  <c r="P879"/>
  <c r="BI873"/>
  <c r="BH873"/>
  <c r="BG873"/>
  <c r="BF873"/>
  <c r="T873"/>
  <c r="R873"/>
  <c r="P873"/>
  <c r="BI870"/>
  <c r="BH870"/>
  <c r="BG870"/>
  <c r="BF870"/>
  <c r="T870"/>
  <c r="R870"/>
  <c r="P870"/>
  <c r="BI863"/>
  <c r="BH863"/>
  <c r="BG863"/>
  <c r="BF863"/>
  <c r="T863"/>
  <c r="R863"/>
  <c r="P863"/>
  <c r="BI860"/>
  <c r="BH860"/>
  <c r="BG860"/>
  <c r="BF860"/>
  <c r="T860"/>
  <c r="R860"/>
  <c r="P860"/>
  <c r="BI856"/>
  <c r="BH856"/>
  <c r="BG856"/>
  <c r="BF856"/>
  <c r="T856"/>
  <c r="R856"/>
  <c r="P856"/>
  <c r="BI853"/>
  <c r="BH853"/>
  <c r="BG853"/>
  <c r="BF853"/>
  <c r="T853"/>
  <c r="R853"/>
  <c r="P853"/>
  <c r="BI848"/>
  <c r="BH848"/>
  <c r="BG848"/>
  <c r="BF848"/>
  <c r="T848"/>
  <c r="R848"/>
  <c r="P848"/>
  <c r="BI843"/>
  <c r="BH843"/>
  <c r="BG843"/>
  <c r="BF843"/>
  <c r="T843"/>
  <c r="R843"/>
  <c r="P843"/>
  <c r="BI833"/>
  <c r="BH833"/>
  <c r="BG833"/>
  <c r="BF833"/>
  <c r="T833"/>
  <c r="R833"/>
  <c r="P833"/>
  <c r="BI823"/>
  <c r="BH823"/>
  <c r="BG823"/>
  <c r="BF823"/>
  <c r="T823"/>
  <c r="R823"/>
  <c r="P823"/>
  <c r="BI821"/>
  <c r="BH821"/>
  <c r="BG821"/>
  <c r="BF821"/>
  <c r="T821"/>
  <c r="R821"/>
  <c r="P821"/>
  <c r="BI818"/>
  <c r="BH818"/>
  <c r="BG818"/>
  <c r="BF818"/>
  <c r="T818"/>
  <c r="R818"/>
  <c r="P818"/>
  <c r="BI815"/>
  <c r="BH815"/>
  <c r="BG815"/>
  <c r="BF815"/>
  <c r="T815"/>
  <c r="R815"/>
  <c r="P815"/>
  <c r="BI810"/>
  <c r="BH810"/>
  <c r="BG810"/>
  <c r="BF810"/>
  <c r="T810"/>
  <c r="R810"/>
  <c r="P810"/>
  <c r="BI807"/>
  <c r="BH807"/>
  <c r="BG807"/>
  <c r="BF807"/>
  <c r="T807"/>
  <c r="R807"/>
  <c r="P807"/>
  <c r="BI802"/>
  <c r="BH802"/>
  <c r="BG802"/>
  <c r="BF802"/>
  <c r="T802"/>
  <c r="R802"/>
  <c r="P802"/>
  <c r="BI798"/>
  <c r="BH798"/>
  <c r="BG798"/>
  <c r="BF798"/>
  <c r="T798"/>
  <c r="R798"/>
  <c r="P798"/>
  <c r="BI795"/>
  <c r="BH795"/>
  <c r="BG795"/>
  <c r="BF795"/>
  <c r="T795"/>
  <c r="R795"/>
  <c r="P795"/>
  <c r="BI793"/>
  <c r="BH793"/>
  <c r="BG793"/>
  <c r="BF793"/>
  <c r="T793"/>
  <c r="R793"/>
  <c r="P793"/>
  <c r="BI790"/>
  <c r="BH790"/>
  <c r="BG790"/>
  <c r="BF790"/>
  <c r="T790"/>
  <c r="R790"/>
  <c r="P790"/>
  <c r="BI788"/>
  <c r="BH788"/>
  <c r="BG788"/>
  <c r="BF788"/>
  <c r="T788"/>
  <c r="R788"/>
  <c r="P788"/>
  <c r="BI785"/>
  <c r="BH785"/>
  <c r="BG785"/>
  <c r="BF785"/>
  <c r="T785"/>
  <c r="R785"/>
  <c r="P785"/>
  <c r="BI782"/>
  <c r="BH782"/>
  <c r="BG782"/>
  <c r="BF782"/>
  <c r="T782"/>
  <c r="R782"/>
  <c r="P782"/>
  <c r="BI777"/>
  <c r="BH777"/>
  <c r="BG777"/>
  <c r="BF777"/>
  <c r="T777"/>
  <c r="R777"/>
  <c r="P777"/>
  <c r="BI770"/>
  <c r="BH770"/>
  <c r="BG770"/>
  <c r="BF770"/>
  <c r="T770"/>
  <c r="R770"/>
  <c r="P770"/>
  <c r="BI766"/>
  <c r="BH766"/>
  <c r="BG766"/>
  <c r="BF766"/>
  <c r="T766"/>
  <c r="R766"/>
  <c r="P766"/>
  <c r="BI763"/>
  <c r="BH763"/>
  <c r="BG763"/>
  <c r="BF763"/>
  <c r="T763"/>
  <c r="R763"/>
  <c r="P763"/>
  <c r="BI760"/>
  <c r="BH760"/>
  <c r="BG760"/>
  <c r="BF760"/>
  <c r="T760"/>
  <c r="R760"/>
  <c r="P760"/>
  <c r="BI753"/>
  <c r="BH753"/>
  <c r="BG753"/>
  <c r="BF753"/>
  <c r="T753"/>
  <c r="R753"/>
  <c r="P753"/>
  <c r="BI746"/>
  <c r="BH746"/>
  <c r="BG746"/>
  <c r="BF746"/>
  <c r="T746"/>
  <c r="R746"/>
  <c r="P746"/>
  <c r="BI740"/>
  <c r="BH740"/>
  <c r="BG740"/>
  <c r="BF740"/>
  <c r="T740"/>
  <c r="R740"/>
  <c r="P740"/>
  <c r="BI734"/>
  <c r="BH734"/>
  <c r="BG734"/>
  <c r="BF734"/>
  <c r="T734"/>
  <c r="R734"/>
  <c r="P734"/>
  <c r="BI729"/>
  <c r="BH729"/>
  <c r="BG729"/>
  <c r="BF729"/>
  <c r="T729"/>
  <c r="R729"/>
  <c r="P729"/>
  <c r="BI723"/>
  <c r="BH723"/>
  <c r="BG723"/>
  <c r="BF723"/>
  <c r="T723"/>
  <c r="R723"/>
  <c r="P723"/>
  <c r="BI718"/>
  <c r="BH718"/>
  <c r="BG718"/>
  <c r="BF718"/>
  <c r="T718"/>
  <c r="R718"/>
  <c r="P718"/>
  <c r="BI713"/>
  <c r="BH713"/>
  <c r="BG713"/>
  <c r="BF713"/>
  <c r="T713"/>
  <c r="R713"/>
  <c r="P713"/>
  <c r="BI707"/>
  <c r="BH707"/>
  <c r="BG707"/>
  <c r="BF707"/>
  <c r="T707"/>
  <c r="R707"/>
  <c r="P707"/>
  <c r="BI702"/>
  <c r="BH702"/>
  <c r="BG702"/>
  <c r="BF702"/>
  <c r="T702"/>
  <c r="R702"/>
  <c r="P702"/>
  <c r="BI697"/>
  <c r="BH697"/>
  <c r="BG697"/>
  <c r="BF697"/>
  <c r="T697"/>
  <c r="R697"/>
  <c r="P697"/>
  <c r="BI691"/>
  <c r="BH691"/>
  <c r="BG691"/>
  <c r="BF691"/>
  <c r="T691"/>
  <c r="R691"/>
  <c r="P691"/>
  <c r="BI685"/>
  <c r="BH685"/>
  <c r="BG685"/>
  <c r="BF685"/>
  <c r="T685"/>
  <c r="R685"/>
  <c r="P685"/>
  <c r="BI679"/>
  <c r="BH679"/>
  <c r="BG679"/>
  <c r="BF679"/>
  <c r="T679"/>
  <c r="R679"/>
  <c r="P679"/>
  <c r="BI672"/>
  <c r="BH672"/>
  <c r="BG672"/>
  <c r="BF672"/>
  <c r="T672"/>
  <c r="R672"/>
  <c r="P672"/>
  <c r="BI667"/>
  <c r="BH667"/>
  <c r="BG667"/>
  <c r="BF667"/>
  <c r="T667"/>
  <c r="R667"/>
  <c r="P667"/>
  <c r="BI661"/>
  <c r="BH661"/>
  <c r="BG661"/>
  <c r="BF661"/>
  <c r="T661"/>
  <c r="R661"/>
  <c r="P661"/>
  <c r="BI657"/>
  <c r="BH657"/>
  <c r="BG657"/>
  <c r="BF657"/>
  <c r="T657"/>
  <c r="R657"/>
  <c r="P657"/>
  <c r="BI654"/>
  <c r="BH654"/>
  <c r="BG654"/>
  <c r="BF654"/>
  <c r="T654"/>
  <c r="R654"/>
  <c r="P654"/>
  <c r="BI652"/>
  <c r="BH652"/>
  <c r="BG652"/>
  <c r="BF652"/>
  <c r="T652"/>
  <c r="R652"/>
  <c r="P652"/>
  <c r="BI650"/>
  <c r="BH650"/>
  <c r="BG650"/>
  <c r="BF650"/>
  <c r="T650"/>
  <c r="R650"/>
  <c r="P650"/>
  <c r="BI647"/>
  <c r="BH647"/>
  <c r="BG647"/>
  <c r="BF647"/>
  <c r="T647"/>
  <c r="R647"/>
  <c r="P647"/>
  <c r="BI644"/>
  <c r="BH644"/>
  <c r="BG644"/>
  <c r="BF644"/>
  <c r="T644"/>
  <c r="R644"/>
  <c r="P644"/>
  <c r="BI640"/>
  <c r="BH640"/>
  <c r="BG640"/>
  <c r="BF640"/>
  <c r="T640"/>
  <c r="R640"/>
  <c r="P640"/>
  <c r="BI638"/>
  <c r="BH638"/>
  <c r="BG638"/>
  <c r="BF638"/>
  <c r="T638"/>
  <c r="R638"/>
  <c r="P638"/>
  <c r="BI635"/>
  <c r="BH635"/>
  <c r="BG635"/>
  <c r="BF635"/>
  <c r="T635"/>
  <c r="R635"/>
  <c r="P635"/>
  <c r="BI633"/>
  <c r="BH633"/>
  <c r="BG633"/>
  <c r="BF633"/>
  <c r="T633"/>
  <c r="R633"/>
  <c r="P633"/>
  <c r="BI630"/>
  <c r="BH630"/>
  <c r="BG630"/>
  <c r="BF630"/>
  <c r="T630"/>
  <c r="R630"/>
  <c r="P630"/>
  <c r="BI628"/>
  <c r="BH628"/>
  <c r="BG628"/>
  <c r="BF628"/>
  <c r="T628"/>
  <c r="R628"/>
  <c r="P628"/>
  <c r="BI625"/>
  <c r="BH625"/>
  <c r="BG625"/>
  <c r="BF625"/>
  <c r="T625"/>
  <c r="R625"/>
  <c r="P625"/>
  <c r="BI621"/>
  <c r="BH621"/>
  <c r="BG621"/>
  <c r="BF621"/>
  <c r="T621"/>
  <c r="R621"/>
  <c r="P621"/>
  <c r="BI617"/>
  <c r="BH617"/>
  <c r="BG617"/>
  <c r="BF617"/>
  <c r="T617"/>
  <c r="R617"/>
  <c r="P617"/>
  <c r="BI614"/>
  <c r="BH614"/>
  <c r="BG614"/>
  <c r="BF614"/>
  <c r="T614"/>
  <c r="R614"/>
  <c r="P614"/>
  <c r="BI610"/>
  <c r="BH610"/>
  <c r="BG610"/>
  <c r="BF610"/>
  <c r="T610"/>
  <c r="R610"/>
  <c r="P610"/>
  <c r="BI606"/>
  <c r="BH606"/>
  <c r="BG606"/>
  <c r="BF606"/>
  <c r="T606"/>
  <c r="R606"/>
  <c r="P606"/>
  <c r="BI601"/>
  <c r="BH601"/>
  <c r="BG601"/>
  <c r="BF601"/>
  <c r="T601"/>
  <c r="R601"/>
  <c r="P601"/>
  <c r="BI597"/>
  <c r="BH597"/>
  <c r="BG597"/>
  <c r="BF597"/>
  <c r="T597"/>
  <c r="R597"/>
  <c r="P597"/>
  <c r="BI592"/>
  <c r="BH592"/>
  <c r="BG592"/>
  <c r="BF592"/>
  <c r="T592"/>
  <c r="R592"/>
  <c r="P592"/>
  <c r="BI589"/>
  <c r="BH589"/>
  <c r="BG589"/>
  <c r="BF589"/>
  <c r="T589"/>
  <c r="R589"/>
  <c r="P589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5"/>
  <c r="BH575"/>
  <c r="BG575"/>
  <c r="BF575"/>
  <c r="T575"/>
  <c r="R575"/>
  <c r="P575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57"/>
  <c r="BH557"/>
  <c r="BG557"/>
  <c r="BF557"/>
  <c r="T557"/>
  <c r="R557"/>
  <c r="P557"/>
  <c r="BI549"/>
  <c r="BH549"/>
  <c r="BG549"/>
  <c r="BF549"/>
  <c r="T549"/>
  <c r="R549"/>
  <c r="P549"/>
  <c r="BI543"/>
  <c r="BH543"/>
  <c r="BG543"/>
  <c r="BF543"/>
  <c r="T543"/>
  <c r="R543"/>
  <c r="P543"/>
  <c r="BI536"/>
  <c r="BH536"/>
  <c r="BG536"/>
  <c r="BF536"/>
  <c r="T536"/>
  <c r="R536"/>
  <c r="P536"/>
  <c r="BI531"/>
  <c r="BH531"/>
  <c r="BG531"/>
  <c r="BF531"/>
  <c r="T531"/>
  <c r="R531"/>
  <c r="P531"/>
  <c r="BI526"/>
  <c r="BH526"/>
  <c r="BG526"/>
  <c r="BF526"/>
  <c r="T526"/>
  <c r="R526"/>
  <c r="P526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6"/>
  <c r="BH506"/>
  <c r="BG506"/>
  <c r="BF506"/>
  <c r="T506"/>
  <c r="R506"/>
  <c r="P506"/>
  <c r="BI502"/>
  <c r="BH502"/>
  <c r="BG502"/>
  <c r="BF502"/>
  <c r="T502"/>
  <c r="R502"/>
  <c r="P502"/>
  <c r="BI499"/>
  <c r="BH499"/>
  <c r="BG499"/>
  <c r="BF499"/>
  <c r="T499"/>
  <c r="R499"/>
  <c r="P499"/>
  <c r="BI494"/>
  <c r="BH494"/>
  <c r="BG494"/>
  <c r="BF494"/>
  <c r="T494"/>
  <c r="R494"/>
  <c r="P494"/>
  <c r="BI489"/>
  <c r="BH489"/>
  <c r="BG489"/>
  <c r="BF489"/>
  <c r="T489"/>
  <c r="R489"/>
  <c r="P489"/>
  <c r="BI485"/>
  <c r="BH485"/>
  <c r="BG485"/>
  <c r="BF485"/>
  <c r="T485"/>
  <c r="R485"/>
  <c r="P485"/>
  <c r="BI482"/>
  <c r="BH482"/>
  <c r="BG482"/>
  <c r="BF482"/>
  <c r="T482"/>
  <c r="R482"/>
  <c r="P482"/>
  <c r="BI478"/>
  <c r="BH478"/>
  <c r="BG478"/>
  <c r="BF478"/>
  <c r="T478"/>
  <c r="R478"/>
  <c r="P478"/>
  <c r="BI473"/>
  <c r="BH473"/>
  <c r="BG473"/>
  <c r="BF473"/>
  <c r="T473"/>
  <c r="R473"/>
  <c r="P473"/>
  <c r="BI468"/>
  <c r="BH468"/>
  <c r="BG468"/>
  <c r="BF468"/>
  <c r="T468"/>
  <c r="R468"/>
  <c r="P468"/>
  <c r="BI465"/>
  <c r="BH465"/>
  <c r="BG465"/>
  <c r="BF465"/>
  <c r="T465"/>
  <c r="R465"/>
  <c r="P465"/>
  <c r="BI459"/>
  <c r="BH459"/>
  <c r="BG459"/>
  <c r="BF459"/>
  <c r="T459"/>
  <c r="R459"/>
  <c r="P459"/>
  <c r="BI451"/>
  <c r="BH451"/>
  <c r="BG451"/>
  <c r="BF451"/>
  <c r="T451"/>
  <c r="R451"/>
  <c r="P451"/>
  <c r="BI443"/>
  <c r="BH443"/>
  <c r="BG443"/>
  <c r="BF443"/>
  <c r="T443"/>
  <c r="R443"/>
  <c r="P443"/>
  <c r="BI439"/>
  <c r="BH439"/>
  <c r="BG439"/>
  <c r="BF439"/>
  <c r="T439"/>
  <c r="R439"/>
  <c r="P439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4"/>
  <c r="BH424"/>
  <c r="BG424"/>
  <c r="BF424"/>
  <c r="T424"/>
  <c r="R424"/>
  <c r="P424"/>
  <c r="BI420"/>
  <c r="BH420"/>
  <c r="BG420"/>
  <c r="BF420"/>
  <c r="T420"/>
  <c r="R420"/>
  <c r="P420"/>
  <c r="BI417"/>
  <c r="BH417"/>
  <c r="BG417"/>
  <c r="BF417"/>
  <c r="T417"/>
  <c r="R417"/>
  <c r="P417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7"/>
  <c r="BH377"/>
  <c r="BG377"/>
  <c r="BF377"/>
  <c r="T377"/>
  <c r="R377"/>
  <c r="P377"/>
  <c r="BI374"/>
  <c r="BH374"/>
  <c r="BG374"/>
  <c r="BF374"/>
  <c r="T374"/>
  <c r="R374"/>
  <c r="P374"/>
  <c r="BI370"/>
  <c r="BH370"/>
  <c r="BG370"/>
  <c r="BF370"/>
  <c r="T370"/>
  <c r="R370"/>
  <c r="P370"/>
  <c r="BI367"/>
  <c r="BH367"/>
  <c r="BG367"/>
  <c r="BF367"/>
  <c r="T367"/>
  <c r="R367"/>
  <c r="P367"/>
  <c r="BI362"/>
  <c r="BH362"/>
  <c r="BG362"/>
  <c r="BF362"/>
  <c r="T362"/>
  <c r="T361"/>
  <c r="R362"/>
  <c r="R361"/>
  <c r="P362"/>
  <c r="P361"/>
  <c r="BI358"/>
  <c r="BH358"/>
  <c r="BG358"/>
  <c r="BF358"/>
  <c r="T358"/>
  <c r="R358"/>
  <c r="P358"/>
  <c r="BI354"/>
  <c r="BH354"/>
  <c r="BG354"/>
  <c r="BF354"/>
  <c r="T354"/>
  <c r="R354"/>
  <c r="P354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R322"/>
  <c r="P322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4"/>
  <c r="BH274"/>
  <c r="BG274"/>
  <c r="BF274"/>
  <c r="T274"/>
  <c r="R274"/>
  <c r="P274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0"/>
  <c r="BH250"/>
  <c r="BG250"/>
  <c r="BF250"/>
  <c r="T250"/>
  <c r="R250"/>
  <c r="P250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2"/>
  <c r="BH112"/>
  <c r="BG112"/>
  <c r="BF112"/>
  <c r="T112"/>
  <c r="R112"/>
  <c r="P112"/>
  <c r="J106"/>
  <c r="J105"/>
  <c r="F105"/>
  <c r="F103"/>
  <c r="E101"/>
  <c r="J59"/>
  <c r="J58"/>
  <c r="F58"/>
  <c r="F56"/>
  <c r="E54"/>
  <c r="J20"/>
  <c r="E20"/>
  <c r="F106"/>
  <c r="J19"/>
  <c r="J14"/>
  <c r="J103"/>
  <c r="E7"/>
  <c r="E97"/>
  <c i="6" r="J37"/>
  <c r="J36"/>
  <c i="1" r="AY60"/>
  <c i="6" r="J35"/>
  <c i="1" r="AX60"/>
  <c i="6" r="BI213"/>
  <c r="BH213"/>
  <c r="BG213"/>
  <c r="BF213"/>
  <c r="T213"/>
  <c r="T212"/>
  <c r="R213"/>
  <c r="R212"/>
  <c r="P213"/>
  <c r="P212"/>
  <c r="BI209"/>
  <c r="BH209"/>
  <c r="BG209"/>
  <c r="BF209"/>
  <c r="T209"/>
  <c r="T208"/>
  <c r="R209"/>
  <c r="R208"/>
  <c r="P209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T143"/>
  <c r="R144"/>
  <c r="R143"/>
  <c r="P144"/>
  <c r="P143"/>
  <c r="BI133"/>
  <c r="BH133"/>
  <c r="BG133"/>
  <c r="BF133"/>
  <c r="T133"/>
  <c r="R133"/>
  <c r="P133"/>
  <c r="BI127"/>
  <c r="BH127"/>
  <c r="BG127"/>
  <c r="BF127"/>
  <c r="T127"/>
  <c r="R127"/>
  <c r="P127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5" r="T160"/>
  <c r="R160"/>
  <c r="P160"/>
  <c r="BK160"/>
  <c r="J37"/>
  <c r="J36"/>
  <c i="1" r="AY59"/>
  <c i="5" r="J35"/>
  <c i="1" r="AX59"/>
  <c i="5" r="BI177"/>
  <c r="BH177"/>
  <c r="BG177"/>
  <c r="BF177"/>
  <c r="T177"/>
  <c r="T176"/>
  <c r="R177"/>
  <c r="R176"/>
  <c r="P177"/>
  <c r="P176"/>
  <c r="BI173"/>
  <c r="BH173"/>
  <c r="BG173"/>
  <c r="BF173"/>
  <c r="T173"/>
  <c r="T172"/>
  <c r="R173"/>
  <c r="R172"/>
  <c r="P173"/>
  <c r="P172"/>
  <c r="BI161"/>
  <c r="BH161"/>
  <c r="BG161"/>
  <c r="BF161"/>
  <c r="T161"/>
  <c r="R161"/>
  <c r="P161"/>
  <c r="BI158"/>
  <c r="BH158"/>
  <c r="BG158"/>
  <c r="BF158"/>
  <c r="T158"/>
  <c r="R158"/>
  <c r="P158"/>
  <c r="BI152"/>
  <c r="BH152"/>
  <c r="BG152"/>
  <c r="BF152"/>
  <c r="T152"/>
  <c r="T151"/>
  <c r="R152"/>
  <c r="R151"/>
  <c r="P152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4" r="J37"/>
  <c r="J36"/>
  <c i="1" r="AY58"/>
  <c i="4" r="J35"/>
  <c i="1" r="AX58"/>
  <c i="4" r="BI229"/>
  <c r="BH229"/>
  <c r="BG229"/>
  <c r="BF229"/>
  <c r="T229"/>
  <c r="T228"/>
  <c r="R229"/>
  <c r="R228"/>
  <c r="P229"/>
  <c r="P228"/>
  <c r="BI221"/>
  <c r="BH221"/>
  <c r="BG221"/>
  <c r="BF221"/>
  <c r="T221"/>
  <c r="R221"/>
  <c r="P221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2"/>
  <c r="BH122"/>
  <c r="BG122"/>
  <c r="BF122"/>
  <c r="T122"/>
  <c r="R122"/>
  <c r="P122"/>
  <c r="BI116"/>
  <c r="BH116"/>
  <c r="BG116"/>
  <c r="BF116"/>
  <c r="T116"/>
  <c r="R116"/>
  <c r="P116"/>
  <c r="BI112"/>
  <c r="BH112"/>
  <c r="BG112"/>
  <c r="BF112"/>
  <c r="T112"/>
  <c r="R112"/>
  <c r="P112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3" r="J39"/>
  <c r="J38"/>
  <c i="1" r="AY57"/>
  <c i="3" r="J37"/>
  <c i="1" r="AX57"/>
  <c i="3" r="BI274"/>
  <c r="BH274"/>
  <c r="BG274"/>
  <c r="BF274"/>
  <c r="T274"/>
  <c r="T273"/>
  <c r="R274"/>
  <c r="R273"/>
  <c r="P274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2" r="J39"/>
  <c r="J38"/>
  <c i="1" r="AY56"/>
  <c i="2" r="J37"/>
  <c i="1" r="AX56"/>
  <c i="2" r="BI598"/>
  <c r="BH598"/>
  <c r="BG598"/>
  <c r="BF598"/>
  <c r="T598"/>
  <c r="R598"/>
  <c r="P598"/>
  <c r="BI595"/>
  <c r="BH595"/>
  <c r="BG595"/>
  <c r="BF595"/>
  <c r="T595"/>
  <c r="R595"/>
  <c r="P595"/>
  <c r="BI592"/>
  <c r="BH592"/>
  <c r="BG592"/>
  <c r="BF592"/>
  <c r="T592"/>
  <c r="R592"/>
  <c r="P592"/>
  <c r="BI586"/>
  <c r="BH586"/>
  <c r="BG586"/>
  <c r="BF586"/>
  <c r="T586"/>
  <c r="R586"/>
  <c r="P586"/>
  <c r="BI582"/>
  <c r="BH582"/>
  <c r="BG582"/>
  <c r="BF582"/>
  <c r="T582"/>
  <c r="R582"/>
  <c r="P582"/>
  <c r="BI579"/>
  <c r="BH579"/>
  <c r="BG579"/>
  <c r="BF579"/>
  <c r="T579"/>
  <c r="R579"/>
  <c r="P579"/>
  <c r="BI576"/>
  <c r="BH576"/>
  <c r="BG576"/>
  <c r="BF576"/>
  <c r="T576"/>
  <c r="R576"/>
  <c r="P576"/>
  <c r="BI571"/>
  <c r="BH571"/>
  <c r="BG571"/>
  <c r="BF571"/>
  <c r="T571"/>
  <c r="R571"/>
  <c r="P571"/>
  <c r="BI565"/>
  <c r="BH565"/>
  <c r="BG565"/>
  <c r="BF565"/>
  <c r="T565"/>
  <c r="R565"/>
  <c r="P565"/>
  <c r="BI560"/>
  <c r="BH560"/>
  <c r="BG560"/>
  <c r="BF560"/>
  <c r="T560"/>
  <c r="R560"/>
  <c r="P560"/>
  <c r="BI556"/>
  <c r="BH556"/>
  <c r="BG556"/>
  <c r="BF556"/>
  <c r="T556"/>
  <c r="R556"/>
  <c r="P556"/>
  <c r="BI553"/>
  <c r="BH553"/>
  <c r="BG553"/>
  <c r="BF553"/>
  <c r="T553"/>
  <c r="R553"/>
  <c r="P553"/>
  <c r="BI548"/>
  <c r="BH548"/>
  <c r="BG548"/>
  <c r="BF548"/>
  <c r="T548"/>
  <c r="R548"/>
  <c r="P548"/>
  <c r="BI543"/>
  <c r="BH543"/>
  <c r="BG543"/>
  <c r="BF543"/>
  <c r="T543"/>
  <c r="R543"/>
  <c r="P543"/>
  <c r="BI538"/>
  <c r="BH538"/>
  <c r="BG538"/>
  <c r="BF538"/>
  <c r="T538"/>
  <c r="R538"/>
  <c r="P538"/>
  <c r="BI533"/>
  <c r="BH533"/>
  <c r="BG533"/>
  <c r="BF533"/>
  <c r="T533"/>
  <c r="R533"/>
  <c r="P533"/>
  <c r="BI528"/>
  <c r="BH528"/>
  <c r="BG528"/>
  <c r="BF528"/>
  <c r="T528"/>
  <c r="T527"/>
  <c r="R528"/>
  <c r="R527"/>
  <c r="P528"/>
  <c r="P527"/>
  <c r="BI521"/>
  <c r="BH521"/>
  <c r="BG521"/>
  <c r="BF521"/>
  <c r="T521"/>
  <c r="R521"/>
  <c r="P521"/>
  <c r="BI517"/>
  <c r="BH517"/>
  <c r="BG517"/>
  <c r="BF517"/>
  <c r="T517"/>
  <c r="R517"/>
  <c r="P517"/>
  <c r="BI514"/>
  <c r="BH514"/>
  <c r="BG514"/>
  <c r="BF514"/>
  <c r="T514"/>
  <c r="R514"/>
  <c r="P514"/>
  <c r="BI510"/>
  <c r="BH510"/>
  <c r="BG510"/>
  <c r="BF510"/>
  <c r="T510"/>
  <c r="R510"/>
  <c r="P510"/>
  <c r="BI505"/>
  <c r="BH505"/>
  <c r="BG505"/>
  <c r="BF505"/>
  <c r="T505"/>
  <c r="R505"/>
  <c r="P505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8"/>
  <c r="BH488"/>
  <c r="BG488"/>
  <c r="BF488"/>
  <c r="T488"/>
  <c r="R488"/>
  <c r="P488"/>
  <c r="BI484"/>
  <c r="BH484"/>
  <c r="BG484"/>
  <c r="BF484"/>
  <c r="T484"/>
  <c r="R484"/>
  <c r="P484"/>
  <c r="BI479"/>
  <c r="BH479"/>
  <c r="BG479"/>
  <c r="BF479"/>
  <c r="T479"/>
  <c r="R479"/>
  <c r="P479"/>
  <c r="BI473"/>
  <c r="BH473"/>
  <c r="BG473"/>
  <c r="BF473"/>
  <c r="T473"/>
  <c r="R473"/>
  <c r="P473"/>
  <c r="BI468"/>
  <c r="BH468"/>
  <c r="BG468"/>
  <c r="BF468"/>
  <c r="T468"/>
  <c r="R468"/>
  <c r="P468"/>
  <c r="BI462"/>
  <c r="BH462"/>
  <c r="BG462"/>
  <c r="BF462"/>
  <c r="T462"/>
  <c r="R462"/>
  <c r="P462"/>
  <c r="BI457"/>
  <c r="BH457"/>
  <c r="BG457"/>
  <c r="BF457"/>
  <c r="T457"/>
  <c r="R457"/>
  <c r="P457"/>
  <c r="BI451"/>
  <c r="BH451"/>
  <c r="BG451"/>
  <c r="BF451"/>
  <c r="T451"/>
  <c r="R451"/>
  <c r="P451"/>
  <c r="BI446"/>
  <c r="BH446"/>
  <c r="BG446"/>
  <c r="BF446"/>
  <c r="T446"/>
  <c r="R446"/>
  <c r="P446"/>
  <c r="BI440"/>
  <c r="BH440"/>
  <c r="BG440"/>
  <c r="BF440"/>
  <c r="T440"/>
  <c r="R440"/>
  <c r="P440"/>
  <c r="BI435"/>
  <c r="BH435"/>
  <c r="BG435"/>
  <c r="BF435"/>
  <c r="T435"/>
  <c r="R435"/>
  <c r="P435"/>
  <c r="BI429"/>
  <c r="BH429"/>
  <c r="BG429"/>
  <c r="BF429"/>
  <c r="T429"/>
  <c r="R429"/>
  <c r="P429"/>
  <c r="BI423"/>
  <c r="BH423"/>
  <c r="BG423"/>
  <c r="BF423"/>
  <c r="T423"/>
  <c r="R423"/>
  <c r="P423"/>
  <c r="BI417"/>
  <c r="BH417"/>
  <c r="BG417"/>
  <c r="BF417"/>
  <c r="T417"/>
  <c r="R417"/>
  <c r="P417"/>
  <c r="BI411"/>
  <c r="BH411"/>
  <c r="BG411"/>
  <c r="BF411"/>
  <c r="T411"/>
  <c r="R411"/>
  <c r="P411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3"/>
  <c r="BH383"/>
  <c r="BG383"/>
  <c r="BF383"/>
  <c r="T383"/>
  <c r="R383"/>
  <c r="P383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36"/>
  <c r="BH336"/>
  <c r="BG336"/>
  <c r="BF336"/>
  <c r="T336"/>
  <c r="R336"/>
  <c r="P336"/>
  <c r="BI332"/>
  <c r="BH332"/>
  <c r="BG332"/>
  <c r="BF332"/>
  <c r="T332"/>
  <c r="R332"/>
  <c r="P332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T312"/>
  <c r="R313"/>
  <c r="R312"/>
  <c r="P313"/>
  <c r="P312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40"/>
  <c r="BH240"/>
  <c r="BG240"/>
  <c r="BF240"/>
  <c r="T240"/>
  <c r="R240"/>
  <c r="P240"/>
  <c r="BI235"/>
  <c r="BH235"/>
  <c r="BG235"/>
  <c r="BF235"/>
  <c r="T235"/>
  <c r="R235"/>
  <c r="P235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0"/>
  <c r="BH210"/>
  <c r="BG210"/>
  <c r="BF210"/>
  <c r="T210"/>
  <c r="R210"/>
  <c r="P210"/>
  <c r="BI204"/>
  <c r="BH204"/>
  <c r="BG204"/>
  <c r="BF204"/>
  <c r="T204"/>
  <c r="R204"/>
  <c r="P204"/>
  <c r="BI200"/>
  <c r="BH200"/>
  <c r="BG200"/>
  <c r="BF200"/>
  <c r="T200"/>
  <c r="R200"/>
  <c r="P200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78"/>
  <c r="BH178"/>
  <c r="BG178"/>
  <c r="BF178"/>
  <c r="T178"/>
  <c r="R178"/>
  <c r="P178"/>
  <c r="BI172"/>
  <c r="BH172"/>
  <c r="BG172"/>
  <c r="BF172"/>
  <c r="T172"/>
  <c r="R172"/>
  <c r="P172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96"/>
  <c r="J19"/>
  <c r="J14"/>
  <c r="J93"/>
  <c r="E7"/>
  <c r="E87"/>
  <c i="1" r="L50"/>
  <c r="AM50"/>
  <c r="AM49"/>
  <c r="L49"/>
  <c r="AM47"/>
  <c r="L47"/>
  <c r="L45"/>
  <c r="L44"/>
  <c i="2" r="J107"/>
  <c i="1" r="AS61"/>
  <c i="14" r="J101"/>
  <c r="BK98"/>
  <c r="J92"/>
  <c i="13" r="J365"/>
  <c r="BK358"/>
  <c r="BK352"/>
  <c r="BK347"/>
  <c r="J339"/>
  <c r="J329"/>
  <c r="J317"/>
  <c r="BK307"/>
  <c r="BK296"/>
  <c r="BK289"/>
  <c r="J278"/>
  <c r="J275"/>
  <c r="BK261"/>
  <c r="J248"/>
  <c r="BK237"/>
  <c r="BK233"/>
  <c r="BK217"/>
  <c r="J205"/>
  <c r="BK203"/>
  <c r="J198"/>
  <c r="BK195"/>
  <c r="BK188"/>
  <c r="J185"/>
  <c r="J174"/>
  <c r="BK160"/>
  <c r="BK154"/>
  <c r="BK150"/>
  <c r="J140"/>
  <c r="BK128"/>
  <c i="12" r="J235"/>
  <c r="J222"/>
  <c r="J209"/>
  <c r="BK206"/>
  <c r="BK200"/>
  <c r="BK197"/>
  <c r="J191"/>
  <c r="BK179"/>
  <c r="J177"/>
  <c r="J162"/>
  <c r="BK150"/>
  <c r="J140"/>
  <c r="BK107"/>
  <c r="BK92"/>
  <c i="11" r="J215"/>
  <c r="BK194"/>
  <c r="J183"/>
  <c r="J163"/>
  <c r="J151"/>
  <c r="BK145"/>
  <c r="J112"/>
  <c r="J100"/>
  <c r="BK97"/>
  <c i="10" r="J192"/>
  <c r="BK177"/>
  <c r="BK170"/>
  <c r="BK129"/>
  <c r="BK122"/>
  <c i="9" r="J209"/>
  <c r="BK197"/>
  <c r="J185"/>
  <c r="J178"/>
  <c r="J170"/>
  <c r="BK162"/>
  <c r="J130"/>
  <c r="BK125"/>
  <c r="BK117"/>
  <c i="8" r="J282"/>
  <c r="BK259"/>
  <c r="J240"/>
  <c r="BK233"/>
  <c r="J224"/>
  <c r="J190"/>
  <c r="BK176"/>
  <c r="J160"/>
  <c r="BK155"/>
  <c r="BK138"/>
  <c r="J115"/>
  <c r="J99"/>
  <c r="BK94"/>
  <c i="7" r="BK962"/>
  <c r="BK941"/>
  <c r="J890"/>
  <c r="BK856"/>
  <c r="BK843"/>
  <c r="J818"/>
  <c r="BK782"/>
  <c r="J763"/>
  <c r="J702"/>
  <c r="BK672"/>
  <c r="BK661"/>
  <c r="BK644"/>
  <c r="J640"/>
  <c r="BK633"/>
  <c r="BK597"/>
  <c r="BK585"/>
  <c i="14" r="J146"/>
  <c r="BK132"/>
  <c r="J125"/>
  <c r="J119"/>
  <c r="BK113"/>
  <c r="BK110"/>
  <c r="BK95"/>
  <c i="13" r="BK365"/>
  <c r="J355"/>
  <c r="J347"/>
  <c r="BK339"/>
  <c r="BK332"/>
  <c r="BK326"/>
  <c r="BK313"/>
  <c r="J307"/>
  <c r="J296"/>
  <c r="J289"/>
  <c r="BK282"/>
  <c r="BK275"/>
  <c r="J270"/>
  <c r="J261"/>
  <c r="BK253"/>
  <c r="J251"/>
  <c r="J242"/>
  <c r="J229"/>
  <c r="BK210"/>
  <c r="J203"/>
  <c r="J195"/>
  <c r="BK182"/>
  <c r="BK179"/>
  <c r="BK170"/>
  <c r="J160"/>
  <c r="J150"/>
  <c r="BK131"/>
  <c r="J125"/>
  <c r="J116"/>
  <c r="BK106"/>
  <c r="J101"/>
  <c i="12" r="BK235"/>
  <c r="BK230"/>
  <c r="BK222"/>
  <c r="J216"/>
  <c r="BK209"/>
  <c r="BK203"/>
  <c r="J200"/>
  <c r="BK194"/>
  <c r="BK191"/>
  <c r="J186"/>
  <c r="J184"/>
  <c r="BK181"/>
  <c r="BK177"/>
  <c r="BK174"/>
  <c r="J171"/>
  <c r="BK162"/>
  <c r="BK157"/>
  <c r="J150"/>
  <c r="J147"/>
  <c r="BK137"/>
  <c r="BK122"/>
  <c r="J101"/>
  <c r="J98"/>
  <c r="BK88"/>
  <c r="J85"/>
  <c i="11" r="BK212"/>
  <c r="BK199"/>
  <c r="BK191"/>
  <c r="BK183"/>
  <c r="BK176"/>
  <c r="BK168"/>
  <c r="BK156"/>
  <c r="BK148"/>
  <c r="BK131"/>
  <c r="J118"/>
  <c r="J108"/>
  <c r="BK100"/>
  <c r="BK92"/>
  <c i="10" r="J222"/>
  <c r="BK210"/>
  <c r="J205"/>
  <c r="BK198"/>
  <c r="BK192"/>
  <c r="J177"/>
  <c r="J170"/>
  <c r="BK161"/>
  <c r="J152"/>
  <c r="BK135"/>
  <c r="BK117"/>
  <c r="J91"/>
  <c i="9" r="BK206"/>
  <c r="J197"/>
  <c r="BK185"/>
  <c r="BK178"/>
  <c r="BK167"/>
  <c r="J157"/>
  <c r="BK146"/>
  <c r="BK130"/>
  <c r="BK121"/>
  <c r="J114"/>
  <c r="BK107"/>
  <c r="J99"/>
  <c i="8" r="BK286"/>
  <c r="BK282"/>
  <c r="J271"/>
  <c r="BK265"/>
  <c r="J259"/>
  <c r="BK253"/>
  <c r="BK242"/>
  <c r="BK236"/>
  <c r="J231"/>
  <c r="BK226"/>
  <c r="J219"/>
  <c r="J215"/>
  <c r="BK208"/>
  <c r="BK201"/>
  <c r="J193"/>
  <c r="BK188"/>
  <c r="BK183"/>
  <c r="BK178"/>
  <c r="J174"/>
  <c r="BK169"/>
  <c r="BK165"/>
  <c r="J163"/>
  <c r="J155"/>
  <c r="BK149"/>
  <c r="J149"/>
  <c r="J142"/>
  <c r="BK129"/>
  <c r="J125"/>
  <c r="BK118"/>
  <c r="J113"/>
  <c r="J108"/>
  <c r="BK103"/>
  <c r="BK99"/>
  <c r="J94"/>
  <c i="7" r="J938"/>
  <c r="J931"/>
  <c r="BK924"/>
  <c r="BK914"/>
  <c r="J908"/>
  <c r="J903"/>
  <c r="BK893"/>
  <c r="BK886"/>
  <c r="J883"/>
  <c r="J879"/>
  <c r="BK870"/>
  <c r="J863"/>
  <c r="BK853"/>
  <c r="BK833"/>
  <c r="BK823"/>
  <c r="BK818"/>
  <c r="BK810"/>
  <c r="BK807"/>
  <c r="BK795"/>
  <c r="J788"/>
  <c r="BK785"/>
  <c r="BK777"/>
  <c r="BK763"/>
  <c r="J760"/>
  <c r="J746"/>
  <c r="BK734"/>
  <c r="BK729"/>
  <c r="BK718"/>
  <c r="J707"/>
  <c r="J697"/>
  <c r="BK667"/>
  <c r="BK654"/>
  <c r="BK650"/>
  <c r="J644"/>
  <c r="BK638"/>
  <c r="BK635"/>
  <c r="J621"/>
  <c r="BK614"/>
  <c r="J606"/>
  <c r="J601"/>
  <c r="BK589"/>
  <c r="J582"/>
  <c r="J579"/>
  <c r="BK575"/>
  <c r="J571"/>
  <c r="J568"/>
  <c r="BK565"/>
  <c r="BK557"/>
  <c r="J549"/>
  <c r="BK536"/>
  <c r="BK526"/>
  <c r="BK520"/>
  <c r="J514"/>
  <c r="BK506"/>
  <c r="J502"/>
  <c r="BK499"/>
  <c r="J485"/>
  <c r="BK478"/>
  <c r="BK468"/>
  <c r="J465"/>
  <c r="J439"/>
  <c r="J431"/>
  <c r="BK327"/>
  <c r="BK311"/>
  <c r="J305"/>
  <c r="J291"/>
  <c r="BK285"/>
  <c r="BK279"/>
  <c r="BK269"/>
  <c r="BK264"/>
  <c r="BK250"/>
  <c r="J241"/>
  <c r="J231"/>
  <c r="BK225"/>
  <c r="BK217"/>
  <c r="BK212"/>
  <c r="J195"/>
  <c r="J189"/>
  <c r="BK178"/>
  <c r="BK170"/>
  <c r="J165"/>
  <c r="BK161"/>
  <c r="J141"/>
  <c r="J135"/>
  <c r="BK128"/>
  <c r="J124"/>
  <c r="J121"/>
  <c r="J118"/>
  <c i="6" r="BK213"/>
  <c r="J168"/>
  <c r="J156"/>
  <c r="BK152"/>
  <c r="J144"/>
  <c r="J117"/>
  <c r="BK113"/>
  <c r="BK100"/>
  <c i="5" r="J177"/>
  <c r="BK158"/>
  <c r="BK147"/>
  <c r="BK136"/>
  <c r="J129"/>
  <c r="J122"/>
  <c r="BK111"/>
  <c r="BK107"/>
  <c r="J101"/>
  <c r="J89"/>
  <c i="4" r="BK221"/>
  <c r="BK209"/>
  <c r="BK200"/>
  <c r="BK190"/>
  <c r="J182"/>
  <c r="BK173"/>
  <c r="J167"/>
  <c r="BK152"/>
  <c r="BK147"/>
  <c r="BK143"/>
  <c r="BK128"/>
  <c r="BK122"/>
  <c r="J107"/>
  <c r="BK100"/>
  <c r="BK94"/>
  <c r="J89"/>
  <c i="3" r="J270"/>
  <c r="BK259"/>
  <c r="J253"/>
  <c r="BK247"/>
  <c r="J237"/>
  <c r="J231"/>
  <c r="J225"/>
  <c r="BK213"/>
  <c r="J208"/>
  <c r="BK200"/>
  <c r="BK192"/>
  <c r="J187"/>
  <c r="J184"/>
  <c r="J174"/>
  <c r="BK169"/>
  <c r="J165"/>
  <c r="J162"/>
  <c r="BK153"/>
  <c r="BK145"/>
  <c r="BK141"/>
  <c r="BK136"/>
  <c r="BK129"/>
  <c r="BK126"/>
  <c r="BK116"/>
  <c r="J109"/>
  <c r="J99"/>
  <c r="BK94"/>
  <c i="2" r="J592"/>
  <c r="BK582"/>
  <c r="BK579"/>
  <c r="BK565"/>
  <c r="BK560"/>
  <c r="BK553"/>
  <c r="BK543"/>
  <c r="BK528"/>
  <c r="J514"/>
  <c r="BK505"/>
  <c r="BK499"/>
  <c r="J484"/>
  <c r="J479"/>
  <c r="J473"/>
  <c r="BK457"/>
  <c r="J440"/>
  <c r="BK429"/>
  <c r="BK417"/>
  <c r="BK411"/>
  <c r="BK397"/>
  <c r="J389"/>
  <c r="J373"/>
  <c r="BK363"/>
  <c r="BK355"/>
  <c r="J350"/>
  <c r="BK339"/>
  <c r="BK332"/>
  <c r="J318"/>
  <c r="J309"/>
  <c r="BK300"/>
  <c r="J282"/>
  <c r="BK270"/>
  <c r="J262"/>
  <c r="J254"/>
  <c r="BK245"/>
  <c r="J235"/>
  <c r="J221"/>
  <c r="BK210"/>
  <c r="BK200"/>
  <c r="J189"/>
  <c r="BK164"/>
  <c r="BK155"/>
  <c r="J151"/>
  <c r="BK137"/>
  <c i="7" r="J531"/>
  <c r="J520"/>
  <c r="J511"/>
  <c r="J478"/>
  <c r="J459"/>
  <c r="J403"/>
  <c r="J384"/>
  <c r="BK367"/>
  <c r="J358"/>
  <c r="J340"/>
  <c r="J311"/>
  <c r="J300"/>
  <c r="J282"/>
  <c r="J256"/>
  <c r="BK231"/>
  <c r="BK198"/>
  <c r="J186"/>
  <c r="J161"/>
  <c r="BK131"/>
  <c i="6" r="J209"/>
  <c r="BK194"/>
  <c r="J180"/>
  <c r="J172"/>
  <c r="BK160"/>
  <c r="BK148"/>
  <c r="J107"/>
  <c r="J100"/>
  <c i="5" r="BK139"/>
  <c r="BK122"/>
  <c r="J104"/>
  <c i="4" r="J221"/>
  <c r="J173"/>
  <c r="BK167"/>
  <c r="J143"/>
  <c i="3" r="BK270"/>
  <c r="J264"/>
  <c r="BK244"/>
  <c r="BK231"/>
  <c r="J200"/>
  <c r="BK189"/>
  <c r="BK174"/>
  <c r="BK165"/>
  <c r="BK150"/>
  <c r="BK143"/>
  <c r="BK134"/>
  <c r="BK120"/>
  <c r="BK99"/>
  <c r="J94"/>
  <c i="2" r="BK595"/>
  <c r="J528"/>
  <c r="J517"/>
  <c r="BK484"/>
  <c r="BK462"/>
  <c r="J401"/>
  <c r="BK377"/>
  <c r="BK348"/>
  <c r="BK336"/>
  <c r="J328"/>
  <c r="J306"/>
  <c r="J297"/>
  <c r="J274"/>
  <c r="BK259"/>
  <c r="J230"/>
  <c r="J204"/>
  <c r="BK184"/>
  <c r="J137"/>
  <c i="14" r="J136"/>
  <c r="BK125"/>
  <c r="J110"/>
  <c r="BK92"/>
  <c i="13" r="J332"/>
  <c r="J313"/>
  <c r="BK301"/>
  <c r="J282"/>
  <c r="BK270"/>
  <c r="J245"/>
  <c r="BK229"/>
  <c r="J208"/>
  <c r="J188"/>
  <c r="J166"/>
  <c r="J131"/>
  <c r="J121"/>
  <c i="12" r="J230"/>
  <c r="J212"/>
  <c r="BK186"/>
  <c r="J174"/>
  <c r="J157"/>
  <c r="J143"/>
  <c r="J134"/>
  <c r="J107"/>
  <c r="BK101"/>
  <c i="11" r="J179"/>
  <c r="J159"/>
  <c r="BK126"/>
  <c r="BK112"/>
  <c i="10" r="J213"/>
  <c r="BK195"/>
  <c r="J145"/>
  <c r="J117"/>
  <c r="BK107"/>
  <c i="9" r="J153"/>
  <c r="J142"/>
  <c r="BK104"/>
  <c r="BK91"/>
  <c i="8" r="BK276"/>
  <c r="J265"/>
  <c r="J250"/>
  <c r="J242"/>
  <c r="BK219"/>
  <c r="BK205"/>
  <c r="J188"/>
  <c r="J183"/>
  <c r="BK174"/>
  <c r="BK160"/>
  <c r="BK145"/>
  <c r="BK125"/>
  <c r="BK108"/>
  <c i="7" r="J962"/>
  <c r="J954"/>
  <c r="J946"/>
  <c r="BK938"/>
  <c r="J924"/>
  <c r="J920"/>
  <c r="J911"/>
  <c r="BK899"/>
  <c r="J896"/>
  <c r="BK873"/>
  <c r="J853"/>
  <c r="J848"/>
  <c r="J821"/>
  <c r="J802"/>
  <c r="J795"/>
  <c r="BK788"/>
  <c r="J777"/>
  <c r="J753"/>
  <c r="J740"/>
  <c r="BK707"/>
  <c r="J691"/>
  <c r="J679"/>
  <c r="J661"/>
  <c r="BK652"/>
  <c r="J630"/>
  <c r="J617"/>
  <c r="BK592"/>
  <c r="J557"/>
  <c r="BK517"/>
  <c r="BK494"/>
  <c r="BK485"/>
  <c r="BK459"/>
  <c r="J436"/>
  <c r="J420"/>
  <c r="BK413"/>
  <c r="J399"/>
  <c r="J393"/>
  <c r="BK370"/>
  <c r="BK351"/>
  <c r="J335"/>
  <c r="BK317"/>
  <c r="J295"/>
  <c r="J285"/>
  <c r="BK274"/>
  <c r="J236"/>
  <c r="J212"/>
  <c r="J198"/>
  <c r="J178"/>
  <c r="BK156"/>
  <c r="J146"/>
  <c i="6" r="BK209"/>
  <c r="J203"/>
  <c r="BK190"/>
  <c r="BK180"/>
  <c r="BK127"/>
  <c r="BK117"/>
  <c r="BK110"/>
  <c i="5" r="J173"/>
  <c r="BK152"/>
  <c r="J136"/>
  <c r="J126"/>
  <c r="BK94"/>
  <c i="4" r="J229"/>
  <c r="BK213"/>
  <c r="J198"/>
  <c r="J179"/>
  <c r="J159"/>
  <c r="BK137"/>
  <c r="BK112"/>
  <c r="J100"/>
  <c i="3" r="BK240"/>
  <c r="BK228"/>
  <c r="J222"/>
  <c r="J205"/>
  <c r="BK187"/>
  <c r="BK167"/>
  <c r="J145"/>
  <c r="BK123"/>
  <c i="2" r="BK598"/>
  <c r="J586"/>
  <c r="BK548"/>
  <c r="J538"/>
  <c r="J495"/>
  <c r="BK488"/>
  <c r="J457"/>
  <c r="J446"/>
  <c r="J405"/>
  <c r="BK389"/>
  <c r="BK369"/>
  <c r="BK352"/>
  <c r="BK313"/>
  <c r="BK288"/>
  <c r="BK277"/>
  <c r="J248"/>
  <c r="BK226"/>
  <c r="BK189"/>
  <c r="BK172"/>
  <c r="BK146"/>
  <c r="BK133"/>
  <c r="BK130"/>
  <c r="J122"/>
  <c r="J117"/>
  <c r="BK102"/>
  <c r="J102"/>
  <c i="14" r="J116"/>
  <c r="J95"/>
  <c i="13" r="J362"/>
  <c r="J344"/>
  <c r="J326"/>
  <c r="J292"/>
  <c r="BK273"/>
  <c r="BK242"/>
  <c r="J210"/>
  <c r="BK200"/>
  <c r="J191"/>
  <c r="J170"/>
  <c r="J145"/>
  <c r="BK95"/>
  <c i="12" r="J219"/>
  <c r="J203"/>
  <c r="J194"/>
  <c r="BK159"/>
  <c r="J110"/>
  <c i="11" r="BK204"/>
  <c r="BK171"/>
  <c r="J115"/>
  <c i="10" r="J210"/>
  <c r="BK157"/>
  <c r="BK91"/>
  <c i="9" r="J189"/>
  <c r="BK175"/>
  <c r="BK139"/>
  <c r="J107"/>
  <c i="8" r="J256"/>
  <c r="J212"/>
  <c r="BK172"/>
  <c r="BK142"/>
  <c r="BK111"/>
  <c i="7" r="BK954"/>
  <c r="J886"/>
  <c r="J790"/>
  <c r="J723"/>
  <c r="J652"/>
  <c r="BK610"/>
  <c i="14" r="BK136"/>
  <c r="BK119"/>
  <c r="BK101"/>
  <c i="13" r="BK362"/>
  <c r="BK335"/>
  <c r="BK322"/>
  <c r="BK304"/>
  <c r="BK286"/>
  <c r="BK266"/>
  <c r="BK248"/>
  <c r="BK224"/>
  <c r="BK191"/>
  <c r="BK166"/>
  <c r="BK140"/>
  <c r="J111"/>
  <c i="12" r="BK240"/>
  <c r="J225"/>
  <c r="BK212"/>
  <c r="J197"/>
  <c r="J189"/>
  <c r="J179"/>
  <c r="J168"/>
  <c r="BK147"/>
  <c r="BK104"/>
  <c r="BK85"/>
  <c i="11" r="J204"/>
  <c r="BK186"/>
  <c r="BK163"/>
  <c r="J145"/>
  <c r="BK122"/>
  <c r="BK105"/>
  <c i="10" r="J219"/>
  <c r="J202"/>
  <c r="J187"/>
  <c r="J164"/>
  <c r="BK145"/>
  <c r="J107"/>
  <c i="9" r="J192"/>
  <c r="J175"/>
  <c r="BK153"/>
  <c r="J127"/>
  <c r="BK111"/>
  <c r="J91"/>
  <c i="8" r="J276"/>
  <c r="BK256"/>
  <c r="BK240"/>
  <c r="J226"/>
  <c i="6" r="BK164"/>
  <c r="J127"/>
  <c i="5" r="BK173"/>
  <c r="J144"/>
  <c r="BK126"/>
  <c r="J107"/>
  <c i="4" r="J216"/>
  <c r="J193"/>
  <c r="BK176"/>
  <c r="J155"/>
  <c r="J133"/>
  <c r="J112"/>
  <c r="BK89"/>
  <c i="3" r="BK264"/>
  <c r="J240"/>
  <c r="BK222"/>
  <c r="J197"/>
  <c r="J179"/>
  <c r="J167"/>
  <c r="J157"/>
  <c r="BK148"/>
  <c r="J134"/>
  <c r="J123"/>
  <c r="BK106"/>
  <c i="2" r="J595"/>
  <c r="BK576"/>
  <c r="BK556"/>
  <c r="BK538"/>
  <c r="BK510"/>
  <c r="J488"/>
  <c r="BK446"/>
  <c r="J423"/>
  <c r="BK401"/>
  <c r="BK383"/>
  <c r="J363"/>
  <c r="J348"/>
  <c r="J323"/>
  <c r="J288"/>
  <c r="J259"/>
  <c r="J245"/>
  <c r="BK216"/>
  <c r="J178"/>
  <c r="J146"/>
  <c i="7" r="J526"/>
  <c r="J494"/>
  <c r="J443"/>
  <c r="J381"/>
  <c r="BK344"/>
  <c r="BK305"/>
  <c r="J259"/>
  <c r="BK222"/>
  <c r="BK146"/>
  <c i="6" r="J190"/>
  <c r="BK168"/>
  <c r="BK144"/>
  <c i="5" r="BK161"/>
  <c r="BK114"/>
  <c i="4" r="BK193"/>
  <c r="BK107"/>
  <c i="3" r="BK253"/>
  <c r="BK197"/>
  <c r="BK157"/>
  <c r="J141"/>
  <c r="J106"/>
  <c i="2" r="J560"/>
  <c r="J499"/>
  <c r="J435"/>
  <c r="J339"/>
  <c r="BK318"/>
  <c r="J277"/>
  <c r="J226"/>
  <c r="BK178"/>
  <c i="14" r="J129"/>
  <c r="BK89"/>
  <c i="13" r="BK310"/>
  <c r="J253"/>
  <c r="J217"/>
  <c r="J179"/>
  <c r="BK111"/>
  <c i="12" r="J206"/>
  <c r="BK168"/>
  <c r="J137"/>
  <c i="11" r="J199"/>
  <c r="J131"/>
  <c i="10" r="BK219"/>
  <c r="J142"/>
  <c i="9" r="J150"/>
  <c r="BK99"/>
  <c i="8" r="BK262"/>
  <c r="J228"/>
  <c r="J198"/>
  <c r="J169"/>
  <c r="J129"/>
  <c i="7" r="J966"/>
  <c r="BK946"/>
  <c r="BK920"/>
  <c r="BK908"/>
  <c r="J856"/>
  <c r="J815"/>
  <c r="J793"/>
  <c r="BK766"/>
  <c r="J713"/>
  <c r="BK679"/>
  <c r="J654"/>
  <c r="BK621"/>
  <c r="J585"/>
  <c r="J499"/>
  <c r="BK443"/>
  <c r="BK424"/>
  <c r="J396"/>
  <c r="BK322"/>
  <c r="J250"/>
  <c r="BK208"/>
  <c r="BK175"/>
  <c r="J112"/>
  <c i="6" r="J194"/>
  <c r="BK156"/>
  <c i="5" r="BK177"/>
  <c r="BK144"/>
  <c r="BK101"/>
  <c i="4" r="J209"/>
  <c r="BK163"/>
  <c r="J122"/>
  <c i="3" r="J256"/>
  <c r="BK218"/>
  <c r="J169"/>
  <c r="J126"/>
  <c i="2" r="J576"/>
  <c r="J533"/>
  <c r="BK468"/>
  <c r="J429"/>
  <c r="BK373"/>
  <c r="BK309"/>
  <c r="BK266"/>
  <c r="J210"/>
  <c r="J155"/>
  <c r="BK122"/>
  <c r="J112"/>
  <c i="12" r="J88"/>
  <c i="11" r="J176"/>
  <c r="J148"/>
  <c r="J137"/>
  <c r="BK108"/>
  <c i="10" r="J198"/>
  <c r="J182"/>
  <c r="J161"/>
  <c r="J135"/>
  <c r="BK97"/>
  <c i="9" r="J200"/>
  <c r="BK192"/>
  <c r="J182"/>
  <c r="J167"/>
  <c r="BK157"/>
  <c r="BK127"/>
  <c r="J121"/>
  <c r="J96"/>
  <c i="8" r="BK271"/>
  <c r="J253"/>
  <c r="BK238"/>
  <c r="BK231"/>
  <c r="BK193"/>
  <c r="J178"/>
  <c r="J167"/>
  <c r="BK152"/>
  <c r="J118"/>
  <c r="BK113"/>
  <c r="J97"/>
  <c i="7" r="BK966"/>
  <c r="J958"/>
  <c r="BK931"/>
  <c r="J860"/>
  <c r="J823"/>
  <c r="J798"/>
  <c r="J770"/>
  <c r="J729"/>
  <c r="J685"/>
  <c r="J667"/>
  <c r="BK647"/>
  <c r="J635"/>
  <c r="J614"/>
  <c r="J592"/>
  <c i="14" r="BK146"/>
  <c r="J140"/>
  <c r="BK129"/>
  <c r="BK122"/>
  <c r="J122"/>
  <c r="BK116"/>
  <c r="J104"/>
  <c r="J98"/>
  <c r="J89"/>
  <c i="13" r="J358"/>
  <c r="J352"/>
  <c r="BK344"/>
  <c r="J335"/>
  <c r="BK329"/>
  <c r="BK317"/>
  <c r="J310"/>
  <c r="J301"/>
  <c r="BK292"/>
  <c r="J286"/>
  <c r="J273"/>
  <c r="J266"/>
  <c r="BK256"/>
  <c r="BK251"/>
  <c r="BK245"/>
  <c r="J233"/>
  <c r="BK208"/>
  <c r="J200"/>
  <c r="BK198"/>
  <c r="BK185"/>
  <c r="BK174"/>
  <c r="J163"/>
  <c r="J154"/>
  <c r="BK145"/>
  <c r="J128"/>
  <c r="BK121"/>
  <c r="J106"/>
  <c r="J95"/>
  <c i="12" r="J240"/>
  <c r="BK225"/>
  <c r="BK216"/>
  <c r="J181"/>
  <c r="BK171"/>
  <c r="J165"/>
  <c r="J159"/>
  <c r="J154"/>
  <c r="BK143"/>
  <c r="BK134"/>
  <c r="BK110"/>
  <c r="BK98"/>
  <c r="J92"/>
  <c i="11" r="BK215"/>
  <c r="J212"/>
  <c r="J194"/>
  <c r="J191"/>
  <c r="BK179"/>
  <c r="J171"/>
  <c r="BK159"/>
  <c r="BK151"/>
  <c r="BK137"/>
  <c r="J126"/>
  <c r="J122"/>
  <c r="BK115"/>
  <c r="J105"/>
  <c r="J97"/>
  <c r="J92"/>
  <c i="10" r="BK213"/>
  <c r="BK205"/>
  <c r="J195"/>
  <c r="BK187"/>
  <c r="BK182"/>
  <c r="J173"/>
  <c r="BK164"/>
  <c r="J157"/>
  <c r="BK142"/>
  <c r="J129"/>
  <c r="J97"/>
  <c i="9" r="BK209"/>
  <c r="BK200"/>
  <c r="BK189"/>
  <c r="BK182"/>
  <c r="BK170"/>
  <c r="J162"/>
  <c r="BK150"/>
  <c r="BK142"/>
  <c r="J125"/>
  <c r="J117"/>
  <c r="J111"/>
  <c r="J104"/>
  <c r="BK96"/>
  <c i="8" r="J286"/>
  <c r="J279"/>
  <c r="J268"/>
  <c r="J262"/>
  <c r="BK250"/>
  <c r="BK245"/>
  <c r="J238"/>
  <c r="J233"/>
  <c r="BK228"/>
  <c r="BK224"/>
  <c r="BK215"/>
  <c r="BK212"/>
  <c r="J205"/>
  <c r="BK198"/>
  <c r="BK190"/>
  <c r="J185"/>
  <c r="BK181"/>
  <c r="J176"/>
  <c r="J172"/>
  <c r="BK167"/>
  <c r="BK163"/>
  <c r="BK158"/>
  <c r="J152"/>
  <c r="J145"/>
  <c r="J138"/>
  <c r="BK134"/>
  <c r="BK122"/>
  <c r="BK115"/>
  <c r="J111"/>
  <c r="J106"/>
  <c r="J103"/>
  <c r="BK97"/>
  <c i="7" r="BK950"/>
  <c r="J934"/>
  <c r="BK917"/>
  <c r="BK911"/>
  <c r="BK903"/>
  <c r="BK896"/>
  <c r="BK890"/>
  <c r="BK883"/>
  <c r="BK879"/>
  <c r="J873"/>
  <c r="BK863"/>
  <c r="BK860"/>
  <c r="J843"/>
  <c r="BK821"/>
  <c r="BK815"/>
  <c r="J810"/>
  <c r="BK802"/>
  <c r="BK793"/>
  <c r="J782"/>
  <c r="BK770"/>
  <c r="J766"/>
  <c r="BK760"/>
  <c r="BK753"/>
  <c r="BK740"/>
  <c r="J734"/>
  <c r="BK723"/>
  <c r="BK713"/>
  <c r="BK702"/>
  <c r="BK691"/>
  <c r="J657"/>
  <c r="J647"/>
  <c r="BK640"/>
  <c r="J638"/>
  <c r="J633"/>
  <c r="BK630"/>
  <c r="BK628"/>
  <c r="BK625"/>
  <c r="J625"/>
  <c r="BK617"/>
  <c r="J610"/>
  <c r="BK601"/>
  <c r="J597"/>
  <c r="BK582"/>
  <c r="BK579"/>
  <c r="J575"/>
  <c r="BK571"/>
  <c r="BK568"/>
  <c r="J565"/>
  <c r="BK549"/>
  <c r="BK543"/>
  <c r="BK531"/>
  <c r="BK524"/>
  <c r="J517"/>
  <c r="BK511"/>
  <c r="BK502"/>
  <c r="BK489"/>
  <c r="J482"/>
  <c r="J473"/>
  <c r="BK465"/>
  <c r="BK451"/>
  <c r="BK436"/>
  <c r="BK427"/>
  <c r="J424"/>
  <c r="BK420"/>
  <c r="BK417"/>
  <c r="J413"/>
  <c r="BK410"/>
  <c r="J410"/>
  <c r="BK406"/>
  <c r="BK403"/>
  <c r="BK399"/>
  <c r="BK396"/>
  <c r="BK393"/>
  <c r="BK388"/>
  <c r="BK384"/>
  <c r="BK381"/>
  <c r="J377"/>
  <c r="J374"/>
  <c r="J370"/>
  <c r="BK358"/>
  <c r="BK354"/>
  <c r="J351"/>
  <c r="J347"/>
  <c r="J344"/>
  <c r="BK340"/>
  <c r="BK331"/>
  <c r="J331"/>
  <c r="J322"/>
  <c r="J317"/>
  <c r="BK314"/>
  <c r="BK309"/>
  <c r="BK300"/>
  <c r="BK295"/>
  <c r="BK288"/>
  <c r="BK282"/>
  <c r="J274"/>
  <c r="J269"/>
  <c r="BK259"/>
  <c r="BK256"/>
  <c r="BK244"/>
  <c r="BK236"/>
  <c r="J228"/>
  <c r="J222"/>
  <c r="J217"/>
  <c r="J208"/>
  <c r="BK204"/>
  <c r="BK189"/>
  <c r="BK186"/>
  <c r="J175"/>
  <c r="BK165"/>
  <c r="J156"/>
  <c r="J150"/>
  <c r="BK135"/>
  <c r="J131"/>
  <c r="J128"/>
  <c r="BK118"/>
  <c r="BK112"/>
  <c i="6" r="J213"/>
  <c r="BK172"/>
  <c r="J160"/>
  <c r="J148"/>
  <c r="BK133"/>
  <c r="BK120"/>
  <c r="J110"/>
  <c r="BK103"/>
  <c r="BK89"/>
  <c i="5" r="J161"/>
  <c r="J152"/>
  <c r="J139"/>
  <c r="BK133"/>
  <c r="J119"/>
  <c r="J114"/>
  <c r="J111"/>
  <c r="BK104"/>
  <c r="J97"/>
  <c i="4" r="BK229"/>
  <c r="J213"/>
  <c r="J204"/>
  <c r="BK198"/>
  <c r="BK182"/>
  <c r="BK179"/>
  <c r="BK170"/>
  <c r="BK159"/>
  <c r="J152"/>
  <c r="J147"/>
  <c r="J137"/>
  <c r="J128"/>
  <c r="BK116"/>
  <c r="BK104"/>
  <c r="J97"/>
  <c r="J94"/>
  <c i="3" r="BK274"/>
  <c r="J274"/>
  <c r="J267"/>
  <c r="BK256"/>
  <c r="J250"/>
  <c r="J244"/>
  <c r="BK234"/>
  <c r="J228"/>
  <c r="J218"/>
  <c r="BK208"/>
  <c r="BK205"/>
  <c r="BK194"/>
  <c r="J189"/>
  <c r="BK184"/>
  <c r="BK177"/>
  <c r="J171"/>
  <c r="BK162"/>
  <c r="BK160"/>
  <c r="J153"/>
  <c r="J150"/>
  <c r="J143"/>
  <c r="J139"/>
  <c r="J132"/>
  <c r="J129"/>
  <c r="J120"/>
  <c r="J116"/>
  <c r="BK113"/>
  <c r="BK102"/>
  <c r="J97"/>
  <c i="2" r="BK586"/>
  <c r="J582"/>
  <c r="J579"/>
  <c r="J571"/>
  <c r="J565"/>
  <c r="J556"/>
  <c r="J548"/>
  <c r="BK533"/>
  <c r="BK521"/>
  <c r="BK517"/>
  <c r="J510"/>
  <c r="J505"/>
  <c r="BK491"/>
  <c r="BK473"/>
  <c r="J462"/>
  <c r="J451"/>
  <c r="BK435"/>
  <c r="BK423"/>
  <c r="J417"/>
  <c r="BK405"/>
  <c r="BK393"/>
  <c r="J377"/>
  <c r="J369"/>
  <c r="BK357"/>
  <c r="J352"/>
  <c r="J343"/>
  <c r="J336"/>
  <c r="BK328"/>
  <c r="J313"/>
  <c r="BK306"/>
  <c r="BK297"/>
  <c r="BK274"/>
  <c r="J266"/>
  <c r="BK254"/>
  <c r="BK248"/>
  <c r="J240"/>
  <c r="BK230"/>
  <c r="J216"/>
  <c r="BK204"/>
  <c r="J194"/>
  <c r="J172"/>
  <c r="J164"/>
  <c r="BK151"/>
  <c r="BK140"/>
  <c i="7" r="J536"/>
  <c r="J524"/>
  <c r="BK514"/>
  <c r="BK482"/>
  <c r="BK473"/>
  <c r="J451"/>
  <c r="J427"/>
  <c r="J388"/>
  <c r="BK377"/>
  <c r="BK362"/>
  <c r="J354"/>
  <c r="BK335"/>
  <c r="J309"/>
  <c r="BK291"/>
  <c r="J264"/>
  <c r="J244"/>
  <c r="BK228"/>
  <c r="BK195"/>
  <c r="BK181"/>
  <c r="BK141"/>
  <c r="BK121"/>
  <c i="6" r="J198"/>
  <c r="BK185"/>
  <c r="BK176"/>
  <c r="J164"/>
  <c r="J152"/>
  <c r="J133"/>
  <c r="J103"/>
  <c r="J89"/>
  <c i="5" r="BK129"/>
  <c r="BK119"/>
  <c r="J94"/>
  <c i="4" r="J200"/>
  <c r="J170"/>
  <c r="J163"/>
  <c r="BK133"/>
  <c r="BK97"/>
  <c i="3" r="BK267"/>
  <c r="J247"/>
  <c r="J234"/>
  <c r="J213"/>
  <c r="J194"/>
  <c r="J177"/>
  <c r="BK171"/>
  <c r="J148"/>
  <c r="J136"/>
  <c r="BK132"/>
  <c r="BK109"/>
  <c r="BK97"/>
  <c i="2" r="J598"/>
  <c r="J553"/>
  <c r="J521"/>
  <c r="BK495"/>
  <c r="J468"/>
  <c r="J411"/>
  <c r="J397"/>
  <c r="J357"/>
  <c r="BK343"/>
  <c r="J332"/>
  <c r="BK323"/>
  <c r="J300"/>
  <c r="BK294"/>
  <c r="J270"/>
  <c r="BK240"/>
  <c r="BK221"/>
  <c r="J200"/>
  <c r="BK159"/>
  <c i="14" r="BK140"/>
  <c r="J132"/>
  <c r="J113"/>
  <c r="BK104"/>
  <c i="13" r="BK355"/>
  <c r="J322"/>
  <c r="J304"/>
  <c r="BK278"/>
  <c r="J256"/>
  <c r="J237"/>
  <c r="J224"/>
  <c r="BK205"/>
  <c r="J182"/>
  <c r="BK163"/>
  <c r="BK125"/>
  <c r="BK116"/>
  <c r="BK101"/>
  <c i="12" r="BK219"/>
  <c r="BK189"/>
  <c r="BK184"/>
  <c r="BK165"/>
  <c r="BK154"/>
  <c r="BK140"/>
  <c r="J122"/>
  <c r="J104"/>
  <c i="11" r="J186"/>
  <c r="J168"/>
  <c r="J156"/>
  <c r="BK118"/>
  <c i="10" r="BK222"/>
  <c r="BK202"/>
  <c r="BK173"/>
  <c r="BK152"/>
  <c r="J122"/>
  <c i="9" r="J206"/>
  <c r="J146"/>
  <c r="J139"/>
  <c r="BK114"/>
  <c i="8" r="BK279"/>
  <c r="BK268"/>
  <c r="J245"/>
  <c r="J236"/>
  <c r="J208"/>
  <c r="J201"/>
  <c r="BK185"/>
  <c r="J181"/>
  <c r="J165"/>
  <c r="J158"/>
  <c r="J134"/>
  <c r="J122"/>
  <c r="BK106"/>
  <c i="7" r="BK958"/>
  <c r="J950"/>
  <c r="J941"/>
  <c r="BK934"/>
  <c r="J917"/>
  <c r="J914"/>
  <c r="J899"/>
  <c r="J893"/>
  <c r="J870"/>
  <c r="BK848"/>
  <c r="J833"/>
  <c r="J807"/>
  <c r="BK798"/>
  <c r="BK790"/>
  <c r="J785"/>
  <c r="BK746"/>
  <c r="J718"/>
  <c r="BK697"/>
  <c r="BK685"/>
  <c r="J672"/>
  <c r="BK657"/>
  <c r="J650"/>
  <c r="J628"/>
  <c r="BK606"/>
  <c r="J589"/>
  <c r="J543"/>
  <c r="J506"/>
  <c r="J489"/>
  <c r="J468"/>
  <c r="BK439"/>
  <c r="BK431"/>
  <c r="J417"/>
  <c r="J406"/>
  <c r="BK374"/>
  <c r="J367"/>
  <c r="J362"/>
  <c r="BK347"/>
  <c r="J327"/>
  <c r="J314"/>
  <c r="J288"/>
  <c r="J279"/>
  <c r="BK241"/>
  <c r="J225"/>
  <c r="J204"/>
  <c r="J181"/>
  <c r="J170"/>
  <c r="BK150"/>
  <c r="BK124"/>
  <c i="6" r="BK203"/>
  <c r="BK198"/>
  <c r="J185"/>
  <c r="J176"/>
  <c r="J120"/>
  <c r="J113"/>
  <c r="BK107"/>
  <c i="5" r="J158"/>
  <c r="J147"/>
  <c r="J133"/>
  <c r="BK97"/>
  <c r="BK89"/>
  <c i="4" r="BK216"/>
  <c r="BK204"/>
  <c r="J190"/>
  <c r="J176"/>
  <c r="BK155"/>
  <c r="J116"/>
  <c r="J104"/>
  <c i="3" r="J259"/>
  <c r="BK250"/>
  <c r="BK237"/>
  <c r="BK225"/>
  <c r="J192"/>
  <c r="BK179"/>
  <c r="J160"/>
  <c r="BK139"/>
  <c r="J113"/>
  <c r="J102"/>
  <c i="2" r="BK592"/>
  <c r="BK571"/>
  <c r="J543"/>
  <c r="BK514"/>
  <c r="J491"/>
  <c r="BK479"/>
  <c r="BK451"/>
  <c r="BK440"/>
  <c r="J393"/>
  <c r="J383"/>
  <c r="J355"/>
  <c r="BK350"/>
  <c r="J294"/>
  <c r="BK282"/>
  <c r="BK262"/>
  <c r="BK235"/>
  <c r="BK194"/>
  <c r="J184"/>
  <c r="J159"/>
  <c r="J140"/>
  <c r="J133"/>
  <c r="J130"/>
  <c r="BK117"/>
  <c r="BK112"/>
  <c r="BK107"/>
  <c i="1" r="AS55"/>
  <c i="14" l="1" r="P128"/>
  <c i="6" r="T126"/>
  <c r="P126"/>
  <c r="R126"/>
  <c i="2" r="R101"/>
  <c r="P158"/>
  <c r="P229"/>
  <c r="BK276"/>
  <c r="J276"/>
  <c r="J68"/>
  <c r="T276"/>
  <c r="R293"/>
  <c r="T317"/>
  <c r="T487"/>
  <c r="R532"/>
  <c r="P559"/>
  <c r="R585"/>
  <c i="3" r="P93"/>
  <c r="P92"/>
  <c r="BK183"/>
  <c r="J183"/>
  <c r="J67"/>
  <c r="R183"/>
  <c r="R199"/>
  <c i="4" r="R88"/>
  <c r="T121"/>
  <c r="R151"/>
  <c r="T189"/>
  <c r="T197"/>
  <c i="5" r="T88"/>
  <c r="T87"/>
  <c r="T86"/>
  <c r="T157"/>
  <c i="6" r="R88"/>
  <c r="P147"/>
  <c i="14" r="BK109"/>
  <c r="J109"/>
  <c r="J62"/>
  <c i="7" r="T111"/>
  <c r="T134"/>
  <c r="T207"/>
  <c r="R216"/>
  <c r="BK255"/>
  <c r="J255"/>
  <c r="J69"/>
  <c r="T255"/>
  <c r="T263"/>
  <c r="T343"/>
  <c r="BK387"/>
  <c r="J387"/>
  <c r="J75"/>
  <c r="T387"/>
  <c r="T430"/>
  <c r="T488"/>
  <c r="T505"/>
  <c r="T574"/>
  <c r="T660"/>
  <c r="T769"/>
  <c r="R859"/>
  <c r="R902"/>
  <c r="T923"/>
  <c r="R945"/>
  <c r="R944"/>
  <c i="8" r="BK93"/>
  <c r="R93"/>
  <c r="R102"/>
  <c r="T249"/>
  <c r="T248"/>
  <c i="9" r="P90"/>
  <c r="BK124"/>
  <c r="J124"/>
  <c r="J62"/>
  <c r="R124"/>
  <c r="T129"/>
  <c r="T149"/>
  <c r="T174"/>
  <c r="T188"/>
  <c r="P196"/>
  <c r="P195"/>
  <c i="10" r="T90"/>
  <c r="T128"/>
  <c r="T151"/>
  <c r="T169"/>
  <c r="R201"/>
  <c r="T209"/>
  <c r="T208"/>
  <c i="11" r="R91"/>
  <c r="R125"/>
  <c r="BK144"/>
  <c r="J144"/>
  <c r="J64"/>
  <c r="T144"/>
  <c r="R155"/>
  <c r="R175"/>
  <c r="P190"/>
  <c r="R198"/>
  <c r="R197"/>
  <c i="12" r="R84"/>
  <c r="R83"/>
  <c r="R82"/>
  <c i="13" r="T100"/>
  <c r="T124"/>
  <c r="T159"/>
  <c r="R178"/>
  <c r="T194"/>
  <c r="T269"/>
  <c r="T285"/>
  <c r="R295"/>
  <c r="R338"/>
  <c i="14" r="P88"/>
  <c r="R88"/>
  <c r="R128"/>
  <c i="2" r="T101"/>
  <c r="T158"/>
  <c r="R229"/>
  <c r="P276"/>
  <c r="P293"/>
  <c r="T293"/>
  <c r="R317"/>
  <c r="P487"/>
  <c r="T532"/>
  <c r="T559"/>
  <c r="P585"/>
  <c i="3" r="R93"/>
  <c r="R92"/>
  <c r="P183"/>
  <c r="T183"/>
  <c r="T199"/>
  <c i="4" r="T88"/>
  <c r="R121"/>
  <c r="P151"/>
  <c r="BK189"/>
  <c r="J189"/>
  <c r="J64"/>
  <c r="R189"/>
  <c r="R197"/>
  <c i="5" r="R88"/>
  <c r="R87"/>
  <c r="R86"/>
  <c r="R157"/>
  <c i="6" r="T88"/>
  <c r="T147"/>
  <c i="14" r="T109"/>
  <c i="2" r="BK101"/>
  <c r="J101"/>
  <c r="J65"/>
  <c r="P101"/>
  <c r="BK158"/>
  <c r="J158"/>
  <c r="J66"/>
  <c r="R158"/>
  <c r="BK229"/>
  <c r="J229"/>
  <c r="J67"/>
  <c r="T229"/>
  <c r="R276"/>
  <c r="BK293"/>
  <c r="J293"/>
  <c r="J69"/>
  <c r="BK317"/>
  <c r="J317"/>
  <c r="J71"/>
  <c r="P317"/>
  <c r="BK487"/>
  <c r="J487"/>
  <c r="J72"/>
  <c r="R487"/>
  <c r="BK532"/>
  <c r="J532"/>
  <c r="J75"/>
  <c r="P532"/>
  <c r="P531"/>
  <c r="BK559"/>
  <c r="J559"/>
  <c r="J76"/>
  <c r="R559"/>
  <c r="BK585"/>
  <c r="J585"/>
  <c r="J77"/>
  <c r="T585"/>
  <c i="3" r="BK93"/>
  <c r="J93"/>
  <c r="J65"/>
  <c r="T93"/>
  <c r="T92"/>
  <c r="BK199"/>
  <c r="J199"/>
  <c r="J68"/>
  <c r="P199"/>
  <c i="4" r="BK88"/>
  <c r="J88"/>
  <c r="J61"/>
  <c r="P88"/>
  <c r="BK121"/>
  <c r="J121"/>
  <c r="J62"/>
  <c r="P121"/>
  <c r="BK151"/>
  <c r="J151"/>
  <c r="J63"/>
  <c r="T151"/>
  <c r="P189"/>
  <c r="BK197"/>
  <c r="J197"/>
  <c r="J65"/>
  <c r="P197"/>
  <c i="5" r="BK88"/>
  <c r="J88"/>
  <c r="J61"/>
  <c r="P88"/>
  <c r="P87"/>
  <c r="P86"/>
  <c i="1" r="AU59"/>
  <c i="5" r="P157"/>
  <c r="J160"/>
  <c r="J64"/>
  <c i="6" r="BK88"/>
  <c r="J88"/>
  <c r="J61"/>
  <c r="P88"/>
  <c r="P87"/>
  <c r="P86"/>
  <c i="1" r="AU60"/>
  <c i="6" r="BK147"/>
  <c r="J147"/>
  <c r="J64"/>
  <c r="R147"/>
  <c i="7" r="P111"/>
  <c r="BK134"/>
  <c r="J134"/>
  <c r="J66"/>
  <c r="R134"/>
  <c r="BK207"/>
  <c r="J207"/>
  <c r="J67"/>
  <c r="P207"/>
  <c r="R207"/>
  <c r="P216"/>
  <c r="BK263"/>
  <c r="J263"/>
  <c r="J70"/>
  <c r="P263"/>
  <c r="BK343"/>
  <c r="J343"/>
  <c r="J71"/>
  <c r="R343"/>
  <c r="P366"/>
  <c r="T366"/>
  <c r="P387"/>
  <c r="BK430"/>
  <c r="J430"/>
  <c r="J76"/>
  <c r="R430"/>
  <c r="P488"/>
  <c r="BK505"/>
  <c r="J505"/>
  <c r="J78"/>
  <c r="P505"/>
  <c r="BK574"/>
  <c r="J574"/>
  <c r="J79"/>
  <c r="P574"/>
  <c r="BK660"/>
  <c r="J660"/>
  <c r="J80"/>
  <c r="P660"/>
  <c r="BK769"/>
  <c r="J769"/>
  <c r="J81"/>
  <c r="R769"/>
  <c r="BK859"/>
  <c r="J859"/>
  <c r="J82"/>
  <c r="P859"/>
  <c r="BK902"/>
  <c r="J902"/>
  <c r="J83"/>
  <c r="P902"/>
  <c r="BK923"/>
  <c r="J923"/>
  <c r="J84"/>
  <c r="P923"/>
  <c r="BK945"/>
  <c r="J945"/>
  <c r="J86"/>
  <c r="P945"/>
  <c r="P944"/>
  <c i="8" r="BK102"/>
  <c r="J102"/>
  <c r="J66"/>
  <c r="P102"/>
  <c r="BK249"/>
  <c r="J249"/>
  <c r="J68"/>
  <c r="P249"/>
  <c r="P248"/>
  <c i="9" r="BK90"/>
  <c r="T90"/>
  <c r="P124"/>
  <c r="BK129"/>
  <c r="J129"/>
  <c r="J63"/>
  <c r="P129"/>
  <c r="BK149"/>
  <c r="J149"/>
  <c r="J64"/>
  <c r="P149"/>
  <c r="BK174"/>
  <c r="J174"/>
  <c r="J65"/>
  <c r="P174"/>
  <c r="BK188"/>
  <c r="J188"/>
  <c r="J66"/>
  <c r="R188"/>
  <c r="BK196"/>
  <c r="J196"/>
  <c r="J68"/>
  <c r="R196"/>
  <c r="R195"/>
  <c i="10" r="BK90"/>
  <c r="J90"/>
  <c r="J61"/>
  <c r="P90"/>
  <c r="BK128"/>
  <c r="J128"/>
  <c r="J62"/>
  <c r="R128"/>
  <c r="BK151"/>
  <c r="J151"/>
  <c r="J63"/>
  <c r="R151"/>
  <c r="BK169"/>
  <c r="J169"/>
  <c r="J65"/>
  <c r="P169"/>
  <c r="BK201"/>
  <c r="J201"/>
  <c r="J66"/>
  <c r="T201"/>
  <c r="BK209"/>
  <c r="BK208"/>
  <c r="J208"/>
  <c r="J67"/>
  <c r="R209"/>
  <c r="R208"/>
  <c i="11" r="BK91"/>
  <c r="J91"/>
  <c r="J61"/>
  <c r="P91"/>
  <c r="BK125"/>
  <c r="J125"/>
  <c r="J62"/>
  <c r="P125"/>
  <c r="T125"/>
  <c r="P144"/>
  <c r="BK155"/>
  <c r="J155"/>
  <c r="J65"/>
  <c r="P155"/>
  <c r="BK175"/>
  <c r="J175"/>
  <c r="J66"/>
  <c r="P175"/>
  <c r="BK190"/>
  <c r="J190"/>
  <c r="J67"/>
  <c r="T190"/>
  <c r="BK198"/>
  <c r="J198"/>
  <c r="J69"/>
  <c r="T198"/>
  <c r="T197"/>
  <c i="12" r="BK84"/>
  <c r="P84"/>
  <c r="P83"/>
  <c r="P82"/>
  <c i="1" r="AU67"/>
  <c i="13" r="BK100"/>
  <c r="J100"/>
  <c r="J62"/>
  <c r="P100"/>
  <c r="BK124"/>
  <c r="J124"/>
  <c r="J63"/>
  <c r="P124"/>
  <c r="BK159"/>
  <c r="J159"/>
  <c r="J64"/>
  <c r="P159"/>
  <c r="P178"/>
  <c r="BK194"/>
  <c r="J194"/>
  <c r="J68"/>
  <c r="P194"/>
  <c r="BK269"/>
  <c r="J269"/>
  <c r="J69"/>
  <c r="P269"/>
  <c r="BK285"/>
  <c r="J285"/>
  <c r="J70"/>
  <c r="P285"/>
  <c r="BK295"/>
  <c r="J295"/>
  <c r="J71"/>
  <c r="T295"/>
  <c r="BK338"/>
  <c r="J338"/>
  <c r="J72"/>
  <c r="T338"/>
  <c i="7" r="BK111"/>
  <c r="R111"/>
  <c r="P134"/>
  <c r="BK216"/>
  <c r="J216"/>
  <c r="J68"/>
  <c r="T216"/>
  <c r="P255"/>
  <c r="R255"/>
  <c r="R263"/>
  <c r="P343"/>
  <c r="BK366"/>
  <c r="J366"/>
  <c r="J74"/>
  <c r="R366"/>
  <c r="R387"/>
  <c r="P430"/>
  <c r="BK488"/>
  <c r="J488"/>
  <c r="J77"/>
  <c r="R488"/>
  <c r="R505"/>
  <c r="R574"/>
  <c r="R660"/>
  <c r="P769"/>
  <c r="T859"/>
  <c r="T902"/>
  <c r="R923"/>
  <c r="T945"/>
  <c r="T944"/>
  <c i="8" r="P93"/>
  <c r="P92"/>
  <c r="P91"/>
  <c i="1" r="AU63"/>
  <c i="8" r="T93"/>
  <c r="T102"/>
  <c r="R249"/>
  <c r="R248"/>
  <c i="9" r="R90"/>
  <c r="T124"/>
  <c r="R129"/>
  <c r="R149"/>
  <c r="R174"/>
  <c r="P188"/>
  <c r="T196"/>
  <c r="T195"/>
  <c i="10" r="R90"/>
  <c r="P128"/>
  <c r="P151"/>
  <c r="R169"/>
  <c r="P201"/>
  <c r="P209"/>
  <c r="P208"/>
  <c i="11" r="T91"/>
  <c r="R144"/>
  <c r="T155"/>
  <c r="T175"/>
  <c r="R190"/>
  <c r="P198"/>
  <c r="P197"/>
  <c i="12" r="T84"/>
  <c r="T83"/>
  <c r="T82"/>
  <c i="13" r="R100"/>
  <c r="R124"/>
  <c r="R159"/>
  <c r="BK178"/>
  <c r="J178"/>
  <c r="J67"/>
  <c r="T178"/>
  <c r="T177"/>
  <c r="R194"/>
  <c r="R269"/>
  <c r="R285"/>
  <c r="P295"/>
  <c r="P338"/>
  <c i="14" r="P109"/>
  <c r="BK128"/>
  <c r="J128"/>
  <c r="J63"/>
  <c r="T88"/>
  <c r="T87"/>
  <c r="T86"/>
  <c r="T128"/>
  <c r="BK88"/>
  <c r="J88"/>
  <c r="J61"/>
  <c r="R109"/>
  <c i="2" r="E50"/>
  <c r="J56"/>
  <c r="F59"/>
  <c r="BE102"/>
  <c r="BE107"/>
  <c r="BE112"/>
  <c r="BE117"/>
  <c r="BE122"/>
  <c r="BE130"/>
  <c r="BE178"/>
  <c r="BE200"/>
  <c r="BE204"/>
  <c r="BE240"/>
  <c r="BE245"/>
  <c r="BE254"/>
  <c r="BE270"/>
  <c r="BE297"/>
  <c r="BE318"/>
  <c r="BE332"/>
  <c r="BE336"/>
  <c r="BE343"/>
  <c r="BE357"/>
  <c r="BE401"/>
  <c r="BE411"/>
  <c r="BE457"/>
  <c r="BE499"/>
  <c r="BE505"/>
  <c r="BE517"/>
  <c r="BE538"/>
  <c r="BE553"/>
  <c r="BE560"/>
  <c r="BE579"/>
  <c r="BE598"/>
  <c r="BK312"/>
  <c r="J312"/>
  <c r="J70"/>
  <c i="3" r="BE94"/>
  <c r="BE106"/>
  <c r="BE109"/>
  <c r="BE116"/>
  <c r="BE129"/>
  <c r="BE134"/>
  <c r="BE141"/>
  <c r="BE150"/>
  <c r="BE162"/>
  <c r="BE171"/>
  <c r="BE194"/>
  <c r="BE197"/>
  <c r="BE244"/>
  <c r="BE264"/>
  <c i="4" r="F83"/>
  <c r="BE94"/>
  <c r="BE97"/>
  <c r="BE104"/>
  <c r="BE128"/>
  <c r="BE143"/>
  <c r="BE167"/>
  <c i="5" r="BE114"/>
  <c r="BE119"/>
  <c r="BE161"/>
  <c i="6" r="J52"/>
  <c r="E76"/>
  <c r="F83"/>
  <c r="BE89"/>
  <c r="BE133"/>
  <c r="BE164"/>
  <c r="BE172"/>
  <c r="BE176"/>
  <c r="BE185"/>
  <c r="BE194"/>
  <c r="BE203"/>
  <c r="BK143"/>
  <c r="J143"/>
  <c r="J63"/>
  <c i="7" r="J56"/>
  <c r="BE118"/>
  <c r="BE128"/>
  <c r="BE135"/>
  <c r="BE141"/>
  <c r="BE161"/>
  <c r="BE165"/>
  <c r="BE186"/>
  <c r="BE189"/>
  <c r="BE217"/>
  <c r="BE228"/>
  <c r="BE244"/>
  <c r="BE250"/>
  <c r="BE264"/>
  <c r="BE288"/>
  <c r="BE300"/>
  <c r="BE331"/>
  <c r="BE384"/>
  <c r="BE388"/>
  <c r="BE468"/>
  <c r="BE478"/>
  <c r="BE502"/>
  <c r="BE511"/>
  <c r="BE526"/>
  <c i="14" r="BK135"/>
  <c r="J135"/>
  <c r="J64"/>
  <c i="7" r="BE592"/>
  <c r="BE610"/>
  <c r="BE635"/>
  <c r="BE640"/>
  <c r="BE644"/>
  <c r="BE647"/>
  <c r="BE654"/>
  <c r="BE667"/>
  <c r="BE672"/>
  <c r="BE707"/>
  <c r="BE713"/>
  <c r="BE723"/>
  <c r="BE770"/>
  <c r="BE777"/>
  <c r="BE785"/>
  <c r="BE790"/>
  <c r="BE807"/>
  <c r="BE810"/>
  <c r="BE815"/>
  <c r="BE843"/>
  <c r="BE883"/>
  <c r="BE893"/>
  <c r="BE896"/>
  <c r="BE911"/>
  <c r="BE920"/>
  <c r="BE941"/>
  <c r="BE950"/>
  <c r="BE954"/>
  <c i="8" r="BE99"/>
  <c r="BE111"/>
  <c r="BE113"/>
  <c r="BE118"/>
  <c r="BE138"/>
  <c r="BE149"/>
  <c r="BE152"/>
  <c r="BE163"/>
  <c r="BE167"/>
  <c r="BE169"/>
  <c r="BE190"/>
  <c r="BE212"/>
  <c r="BE224"/>
  <c r="BE233"/>
  <c r="BE256"/>
  <c i="9" r="J52"/>
  <c r="E78"/>
  <c r="BE107"/>
  <c r="BE127"/>
  <c r="BE157"/>
  <c r="BE167"/>
  <c r="BE178"/>
  <c r="BE185"/>
  <c r="BE189"/>
  <c i="10" r="F55"/>
  <c r="BE91"/>
  <c r="BE161"/>
  <c r="BE164"/>
  <c r="BE177"/>
  <c r="BE187"/>
  <c i="11" r="F55"/>
  <c r="J83"/>
  <c r="BE92"/>
  <c r="BE100"/>
  <c r="BE105"/>
  <c r="BE108"/>
  <c r="BE137"/>
  <c r="BE145"/>
  <c r="BE148"/>
  <c r="BE171"/>
  <c r="BE191"/>
  <c r="BE204"/>
  <c i="12" r="J52"/>
  <c r="BE92"/>
  <c r="BE110"/>
  <c r="BE137"/>
  <c r="BE147"/>
  <c r="BE171"/>
  <c r="BE177"/>
  <c r="BE197"/>
  <c r="BE203"/>
  <c i="13" r="E48"/>
  <c r="BE145"/>
  <c r="BE191"/>
  <c r="BE195"/>
  <c r="BE198"/>
  <c r="BE210"/>
  <c r="BE233"/>
  <c r="BE248"/>
  <c r="BE261"/>
  <c r="BE273"/>
  <c r="BE286"/>
  <c r="BE326"/>
  <c r="BE335"/>
  <c i="14" r="J52"/>
  <c r="F83"/>
  <c r="BE95"/>
  <c r="BE116"/>
  <c r="BE119"/>
  <c i="2" r="BE140"/>
  <c r="BE146"/>
  <c r="BE155"/>
  <c r="BE159"/>
  <c r="BE164"/>
  <c r="BE194"/>
  <c r="BE210"/>
  <c r="BE248"/>
  <c r="BE282"/>
  <c r="BE350"/>
  <c r="BE352"/>
  <c r="BE369"/>
  <c r="BE383"/>
  <c r="BE417"/>
  <c r="BE429"/>
  <c r="BE440"/>
  <c r="BE451"/>
  <c r="BE473"/>
  <c r="BE491"/>
  <c r="BE510"/>
  <c r="BE533"/>
  <c r="BE543"/>
  <c r="BE565"/>
  <c r="BE576"/>
  <c r="BE582"/>
  <c r="BE586"/>
  <c i="3" r="E50"/>
  <c r="BE102"/>
  <c r="BE113"/>
  <c r="BE123"/>
  <c r="BE160"/>
  <c r="BE177"/>
  <c r="BE184"/>
  <c r="BE192"/>
  <c r="BE205"/>
  <c r="BE218"/>
  <c r="BE225"/>
  <c r="BE237"/>
  <c r="BE247"/>
  <c r="BE259"/>
  <c i="4" r="E48"/>
  <c r="BE89"/>
  <c r="BE100"/>
  <c r="BE112"/>
  <c r="BE122"/>
  <c r="BE147"/>
  <c r="BE152"/>
  <c r="BE159"/>
  <c r="BE173"/>
  <c r="BE179"/>
  <c r="BE198"/>
  <c r="BE204"/>
  <c r="BE209"/>
  <c r="BE216"/>
  <c i="5" r="E48"/>
  <c r="J80"/>
  <c r="F83"/>
  <c r="BE107"/>
  <c r="BE133"/>
  <c r="BE144"/>
  <c r="BE152"/>
  <c i="6" r="BE103"/>
  <c r="BE110"/>
  <c r="BE120"/>
  <c r="BE127"/>
  <c r="BE152"/>
  <c r="BE180"/>
  <c r="BE190"/>
  <c r="BE198"/>
  <c r="BE213"/>
  <c i="7" r="E50"/>
  <c r="F59"/>
  <c r="BE112"/>
  <c r="BE124"/>
  <c r="BE150"/>
  <c r="BE170"/>
  <c r="BE178"/>
  <c r="BE204"/>
  <c r="BE236"/>
  <c r="BE269"/>
  <c r="BE285"/>
  <c r="BE295"/>
  <c r="BE314"/>
  <c r="BE317"/>
  <c r="BE327"/>
  <c r="BE347"/>
  <c r="BE370"/>
  <c r="BE396"/>
  <c r="BE406"/>
  <c r="BE410"/>
  <c r="BE420"/>
  <c r="BE436"/>
  <c r="BE439"/>
  <c r="BE451"/>
  <c r="BE465"/>
  <c r="BE485"/>
  <c r="BE499"/>
  <c r="BE517"/>
  <c r="BE549"/>
  <c i="2" r="BE133"/>
  <c r="BE137"/>
  <c r="BE151"/>
  <c r="BE172"/>
  <c r="BE184"/>
  <c r="BE189"/>
  <c r="BE216"/>
  <c r="BE221"/>
  <c r="BE226"/>
  <c r="BE230"/>
  <c r="BE235"/>
  <c r="BE259"/>
  <c r="BE262"/>
  <c r="BE266"/>
  <c r="BE274"/>
  <c r="BE277"/>
  <c r="BE288"/>
  <c r="BE294"/>
  <c r="BE300"/>
  <c r="BE306"/>
  <c r="BE309"/>
  <c r="BE313"/>
  <c r="BE323"/>
  <c r="BE328"/>
  <c r="BE339"/>
  <c r="BE348"/>
  <c r="BE355"/>
  <c r="BE363"/>
  <c r="BE373"/>
  <c r="BE377"/>
  <c r="BE389"/>
  <c r="BE393"/>
  <c r="BE397"/>
  <c r="BE405"/>
  <c r="BE423"/>
  <c r="BE435"/>
  <c r="BE446"/>
  <c r="BE462"/>
  <c r="BE468"/>
  <c r="BE479"/>
  <c r="BE484"/>
  <c r="BE488"/>
  <c r="BE495"/>
  <c r="BE514"/>
  <c r="BE521"/>
  <c r="BE528"/>
  <c r="BE548"/>
  <c r="BE556"/>
  <c r="BE571"/>
  <c r="BE592"/>
  <c r="BE595"/>
  <c r="BK527"/>
  <c r="J527"/>
  <c r="J73"/>
  <c i="3" r="J56"/>
  <c r="F59"/>
  <c r="BE97"/>
  <c r="BE99"/>
  <c r="BE120"/>
  <c r="BE126"/>
  <c r="BE132"/>
  <c r="BE136"/>
  <c r="BE139"/>
  <c r="BE143"/>
  <c r="BE145"/>
  <c r="BE148"/>
  <c r="BE153"/>
  <c r="BE157"/>
  <c r="BE165"/>
  <c r="BE167"/>
  <c r="BE169"/>
  <c r="BE174"/>
  <c r="BE179"/>
  <c r="BE187"/>
  <c r="BE189"/>
  <c r="BE200"/>
  <c r="BE208"/>
  <c r="BE213"/>
  <c r="BE222"/>
  <c r="BE228"/>
  <c r="BE231"/>
  <c r="BE234"/>
  <c r="BE240"/>
  <c r="BE250"/>
  <c r="BE253"/>
  <c r="BE256"/>
  <c r="BE267"/>
  <c r="BE270"/>
  <c r="BE274"/>
  <c r="BK273"/>
  <c r="J273"/>
  <c r="J69"/>
  <c i="4" r="J52"/>
  <c r="BE107"/>
  <c r="BE116"/>
  <c r="BE133"/>
  <c r="BE137"/>
  <c r="BE155"/>
  <c r="BE163"/>
  <c r="BE170"/>
  <c r="BE176"/>
  <c r="BE182"/>
  <c r="BE190"/>
  <c r="BE193"/>
  <c r="BE200"/>
  <c r="BE213"/>
  <c r="BE221"/>
  <c r="BE229"/>
  <c r="BK228"/>
  <c r="J228"/>
  <c r="J66"/>
  <c i="5" r="BE89"/>
  <c r="BE94"/>
  <c r="BE97"/>
  <c r="BE101"/>
  <c r="BE104"/>
  <c r="BE111"/>
  <c r="BE122"/>
  <c r="BE126"/>
  <c r="BE129"/>
  <c r="BE136"/>
  <c r="BE139"/>
  <c r="BE147"/>
  <c r="BE158"/>
  <c r="BE173"/>
  <c r="BE177"/>
  <c r="BK151"/>
  <c r="J151"/>
  <c r="J62"/>
  <c r="BK157"/>
  <c r="J157"/>
  <c r="J63"/>
  <c r="BK172"/>
  <c r="J172"/>
  <c r="J65"/>
  <c r="BK176"/>
  <c r="J176"/>
  <c r="J66"/>
  <c i="6" r="BE100"/>
  <c r="BE107"/>
  <c r="BE113"/>
  <c r="BE117"/>
  <c r="BE144"/>
  <c r="BE148"/>
  <c r="BE156"/>
  <c r="BE160"/>
  <c r="BE168"/>
  <c r="BE209"/>
  <c r="BK126"/>
  <c r="J126"/>
  <c r="J62"/>
  <c r="BK208"/>
  <c r="J208"/>
  <c r="J65"/>
  <c r="BK212"/>
  <c r="J212"/>
  <c r="J66"/>
  <c i="7" r="BE121"/>
  <c r="BE131"/>
  <c r="BE146"/>
  <c r="BE156"/>
  <c r="BE175"/>
  <c r="BE181"/>
  <c r="BE195"/>
  <c r="BE198"/>
  <c r="BE208"/>
  <c r="BE212"/>
  <c r="BE222"/>
  <c r="BE225"/>
  <c r="BE231"/>
  <c r="BE241"/>
  <c r="BE256"/>
  <c r="BE259"/>
  <c r="BE274"/>
  <c r="BE279"/>
  <c r="BE282"/>
  <c r="BE291"/>
  <c r="BE305"/>
  <c r="BE309"/>
  <c r="BE311"/>
  <c r="BE322"/>
  <c r="BE335"/>
  <c r="BE340"/>
  <c r="BE344"/>
  <c r="BE351"/>
  <c r="BE354"/>
  <c r="BE358"/>
  <c r="BE362"/>
  <c r="BE367"/>
  <c r="BE374"/>
  <c r="BE377"/>
  <c r="BE381"/>
  <c r="BE393"/>
  <c r="BE399"/>
  <c r="BE403"/>
  <c r="BE413"/>
  <c r="BE417"/>
  <c r="BE424"/>
  <c r="BE427"/>
  <c r="BE431"/>
  <c r="BE443"/>
  <c r="BE459"/>
  <c r="BE473"/>
  <c r="BE482"/>
  <c r="BE489"/>
  <c r="BE494"/>
  <c r="BE506"/>
  <c r="BE514"/>
  <c r="BE520"/>
  <c r="BE524"/>
  <c r="BE531"/>
  <c r="BE536"/>
  <c r="BE543"/>
  <c r="BE557"/>
  <c r="BE565"/>
  <c r="BE568"/>
  <c r="BE571"/>
  <c r="BE575"/>
  <c r="BE579"/>
  <c r="BE582"/>
  <c r="BE589"/>
  <c r="BE597"/>
  <c r="BE606"/>
  <c r="BE614"/>
  <c r="BE617"/>
  <c r="BE628"/>
  <c r="BE630"/>
  <c r="BE652"/>
  <c r="BE657"/>
  <c r="BE661"/>
  <c r="BE679"/>
  <c r="BE685"/>
  <c r="BE691"/>
  <c r="BE702"/>
  <c r="BE718"/>
  <c r="BE729"/>
  <c r="BE746"/>
  <c r="BE753"/>
  <c r="BE760"/>
  <c r="BE763"/>
  <c r="BE782"/>
  <c r="BE788"/>
  <c r="BE793"/>
  <c r="BE798"/>
  <c r="BE802"/>
  <c r="BE818"/>
  <c r="BE823"/>
  <c r="BE848"/>
  <c r="BE856"/>
  <c r="BE860"/>
  <c r="BE870"/>
  <c r="BE873"/>
  <c r="BE886"/>
  <c r="BE890"/>
  <c r="BE899"/>
  <c r="BE903"/>
  <c r="BE908"/>
  <c r="BE917"/>
  <c r="BE924"/>
  <c r="BE931"/>
  <c r="BE934"/>
  <c r="BE938"/>
  <c r="BE946"/>
  <c r="BK361"/>
  <c r="J361"/>
  <c r="J72"/>
  <c r="BK965"/>
  <c r="J965"/>
  <c r="J87"/>
  <c i="8" r="E50"/>
  <c r="BE94"/>
  <c r="BE97"/>
  <c r="BE106"/>
  <c r="BE108"/>
  <c r="BE115"/>
  <c r="BE125"/>
  <c r="BE129"/>
  <c r="BE134"/>
  <c r="BE142"/>
  <c r="BE155"/>
  <c r="BE158"/>
  <c r="BE160"/>
  <c r="BE165"/>
  <c r="BE172"/>
  <c r="BE174"/>
  <c r="BE176"/>
  <c r="BE178"/>
  <c r="BE185"/>
  <c r="BE193"/>
  <c r="BE205"/>
  <c r="BE219"/>
  <c r="BE228"/>
  <c r="BE231"/>
  <c r="BE236"/>
  <c r="BE238"/>
  <c r="BE240"/>
  <c r="BE242"/>
  <c r="BE245"/>
  <c r="BE250"/>
  <c r="BE253"/>
  <c r="BE259"/>
  <c r="BE265"/>
  <c r="BE268"/>
  <c r="BE271"/>
  <c r="BE279"/>
  <c r="BE282"/>
  <c r="BE286"/>
  <c r="BK285"/>
  <c r="J285"/>
  <c r="J69"/>
  <c i="9" r="BE91"/>
  <c r="BE96"/>
  <c r="BE99"/>
  <c r="BE104"/>
  <c r="BE117"/>
  <c r="BE121"/>
  <c r="BE125"/>
  <c r="BE130"/>
  <c r="BE139"/>
  <c r="BE142"/>
  <c r="BE146"/>
  <c r="BE153"/>
  <c r="BE162"/>
  <c r="BE170"/>
  <c r="BE175"/>
  <c r="BE182"/>
  <c r="BE192"/>
  <c r="BE197"/>
  <c r="BE200"/>
  <c r="BE209"/>
  <c i="10" r="J52"/>
  <c r="BE97"/>
  <c r="BE122"/>
  <c r="BE129"/>
  <c r="BE135"/>
  <c r="BE145"/>
  <c r="BE152"/>
  <c r="BE157"/>
  <c r="BE170"/>
  <c r="BE173"/>
  <c r="BE182"/>
  <c r="BE195"/>
  <c r="BE198"/>
  <c r="BE205"/>
  <c r="BE210"/>
  <c r="BE213"/>
  <c r="BE219"/>
  <c r="BE222"/>
  <c i="11" r="E48"/>
  <c r="BE97"/>
  <c r="BE112"/>
  <c r="BE115"/>
  <c r="BE122"/>
  <c r="BE126"/>
  <c r="BE131"/>
  <c r="BE151"/>
  <c r="BE159"/>
  <c r="BE163"/>
  <c r="BE168"/>
  <c r="BE176"/>
  <c r="BE183"/>
  <c r="BE186"/>
  <c r="BE194"/>
  <c r="BE199"/>
  <c r="BE215"/>
  <c i="12" r="E48"/>
  <c r="F55"/>
  <c r="BE88"/>
  <c r="BE98"/>
  <c r="BE101"/>
  <c r="BE104"/>
  <c r="BE107"/>
  <c r="BE122"/>
  <c r="BE140"/>
  <c r="BE150"/>
  <c r="BE154"/>
  <c r="BE157"/>
  <c r="BE159"/>
  <c r="BE162"/>
  <c r="BE168"/>
  <c r="BE179"/>
  <c r="BE186"/>
  <c r="BE189"/>
  <c r="BE191"/>
  <c r="BE194"/>
  <c r="BE200"/>
  <c r="BE206"/>
  <c r="BE209"/>
  <c r="BE219"/>
  <c r="BE222"/>
  <c r="BE225"/>
  <c r="BE235"/>
  <c r="BE240"/>
  <c r="BK239"/>
  <c r="J239"/>
  <c r="J62"/>
  <c i="13" r="J86"/>
  <c r="F89"/>
  <c r="BE95"/>
  <c r="BE111"/>
  <c r="BE121"/>
  <c r="BE128"/>
  <c r="BE131"/>
  <c r="BE140"/>
  <c r="BE150"/>
  <c r="BE154"/>
  <c r="BE160"/>
  <c r="BE163"/>
  <c r="BE170"/>
  <c r="BE174"/>
  <c r="BE179"/>
  <c r="BE182"/>
  <c r="BE185"/>
  <c r="BE188"/>
  <c r="BE200"/>
  <c r="BE203"/>
  <c r="BE205"/>
  <c r="BE217"/>
  <c r="BE229"/>
  <c r="BE237"/>
  <c r="BE242"/>
  <c r="BE245"/>
  <c r="BE251"/>
  <c r="BE253"/>
  <c r="BE256"/>
  <c r="BE266"/>
  <c r="BE270"/>
  <c r="BE275"/>
  <c r="BE278"/>
  <c r="BE289"/>
  <c r="BE292"/>
  <c r="BE296"/>
  <c r="BE301"/>
  <c r="BE304"/>
  <c r="BE307"/>
  <c r="BE310"/>
  <c r="BE313"/>
  <c r="BE317"/>
  <c r="BE322"/>
  <c r="BE329"/>
  <c r="BE339"/>
  <c r="BE344"/>
  <c r="BE347"/>
  <c r="BE352"/>
  <c r="BE355"/>
  <c r="BE358"/>
  <c r="BE362"/>
  <c r="BE365"/>
  <c r="BK173"/>
  <c r="J173"/>
  <c r="J65"/>
  <c i="14" r="E48"/>
  <c r="BE92"/>
  <c r="BE98"/>
  <c r="BE101"/>
  <c r="BE104"/>
  <c r="BE113"/>
  <c r="BE122"/>
  <c r="BE125"/>
  <c r="BE129"/>
  <c r="BE132"/>
  <c r="BE136"/>
  <c r="BE140"/>
  <c r="BE146"/>
  <c i="7" r="BE585"/>
  <c r="BE601"/>
  <c r="BE621"/>
  <c r="BE625"/>
  <c r="BE633"/>
  <c r="BE638"/>
  <c r="BE650"/>
  <c r="BE697"/>
  <c r="BE734"/>
  <c r="BE740"/>
  <c r="BE766"/>
  <c r="BE795"/>
  <c r="BE821"/>
  <c r="BE833"/>
  <c r="BE853"/>
  <c r="BE863"/>
  <c r="BE879"/>
  <c r="BE914"/>
  <c r="BE958"/>
  <c r="BE962"/>
  <c r="BE966"/>
  <c i="8" r="J56"/>
  <c r="F59"/>
  <c r="BE103"/>
  <c r="BE122"/>
  <c r="BE145"/>
  <c r="BE181"/>
  <c r="BE183"/>
  <c r="BE188"/>
  <c r="BE198"/>
  <c r="BE201"/>
  <c r="BE208"/>
  <c r="BE215"/>
  <c r="BE226"/>
  <c r="BE262"/>
  <c r="BE276"/>
  <c i="9" r="F55"/>
  <c r="BE111"/>
  <c r="BE114"/>
  <c r="BE150"/>
  <c r="BE206"/>
  <c i="10" r="E48"/>
  <c r="BE107"/>
  <c r="BE117"/>
  <c r="BE142"/>
  <c r="BE192"/>
  <c r="BE202"/>
  <c r="BK163"/>
  <c r="J163"/>
  <c r="J64"/>
  <c i="11" r="BE118"/>
  <c r="BE156"/>
  <c r="BE179"/>
  <c r="BE212"/>
  <c r="BK136"/>
  <c r="J136"/>
  <c r="J63"/>
  <c i="12" r="BE85"/>
  <c r="BE134"/>
  <c r="BE143"/>
  <c r="BE165"/>
  <c r="BE174"/>
  <c r="BE181"/>
  <c r="BE184"/>
  <c r="BE212"/>
  <c r="BE216"/>
  <c r="BE230"/>
  <c i="13" r="BE101"/>
  <c r="BE106"/>
  <c r="BE116"/>
  <c r="BE125"/>
  <c r="BE166"/>
  <c r="BE208"/>
  <c r="BE224"/>
  <c r="BE282"/>
  <c r="BE332"/>
  <c r="BK94"/>
  <c r="J94"/>
  <c r="J61"/>
  <c i="14" r="BE89"/>
  <c r="BE110"/>
  <c r="BK139"/>
  <c r="J139"/>
  <c r="J65"/>
  <c r="BK145"/>
  <c r="J145"/>
  <c r="J66"/>
  <c i="3" r="F38"/>
  <c i="1" r="BC57"/>
  <c i="11" r="F34"/>
  <c i="1" r="BA66"/>
  <c i="13" r="F34"/>
  <c i="1" r="BA68"/>
  <c i="4" r="J34"/>
  <c i="1" r="AW58"/>
  <c i="6" r="J34"/>
  <c i="1" r="AW60"/>
  <c i="14" r="F34"/>
  <c i="1" r="BA69"/>
  <c i="14" r="F36"/>
  <c i="1" r="BC69"/>
  <c i="9" r="F35"/>
  <c i="1" r="BB64"/>
  <c i="6" r="F35"/>
  <c i="1" r="BB60"/>
  <c i="10" r="F36"/>
  <c i="1" r="BC65"/>
  <c i="12" r="F35"/>
  <c i="1" r="BB67"/>
  <c i="4" r="F34"/>
  <c i="1" r="BA58"/>
  <c i="5" r="F36"/>
  <c i="1" r="BC59"/>
  <c i="2" r="J36"/>
  <c i="1" r="AW56"/>
  <c i="5" r="F35"/>
  <c i="1" r="BB59"/>
  <c i="7" r="F39"/>
  <c i="1" r="BD62"/>
  <c i="11" r="F37"/>
  <c i="1" r="BD66"/>
  <c i="10" r="F35"/>
  <c i="1" r="BB65"/>
  <c i="12" r="F36"/>
  <c i="1" r="BC67"/>
  <c i="8" r="F37"/>
  <c i="1" r="BB63"/>
  <c i="5" r="F37"/>
  <c i="1" r="BD59"/>
  <c i="13" r="F36"/>
  <c i="1" r="BC68"/>
  <c i="8" r="F39"/>
  <c i="1" r="BD63"/>
  <c r="AS54"/>
  <c i="2" r="F36"/>
  <c i="1" r="BA56"/>
  <c i="3" r="F37"/>
  <c i="1" r="BB57"/>
  <c i="6" r="F36"/>
  <c i="1" r="BC60"/>
  <c i="4" r="F37"/>
  <c i="1" r="BD58"/>
  <c i="7" r="J36"/>
  <c i="1" r="AW62"/>
  <c i="3" r="F39"/>
  <c i="1" r="BD57"/>
  <c i="10" r="J34"/>
  <c i="1" r="AW65"/>
  <c i="11" r="J34"/>
  <c i="1" r="AW66"/>
  <c i="13" r="J34"/>
  <c i="1" r="AW68"/>
  <c i="10" r="F37"/>
  <c i="1" r="BD65"/>
  <c i="12" r="F37"/>
  <c i="1" r="BD67"/>
  <c i="5" r="F34"/>
  <c i="1" r="BA59"/>
  <c i="14" r="F37"/>
  <c i="1" r="BD69"/>
  <c i="3" r="J36"/>
  <c i="1" r="AW57"/>
  <c i="13" r="F37"/>
  <c i="1" r="BD68"/>
  <c i="13" r="F35"/>
  <c i="1" r="BB68"/>
  <c i="6" r="F34"/>
  <c i="1" r="BA60"/>
  <c i="5" r="J34"/>
  <c i="1" r="AW59"/>
  <c i="6" r="F37"/>
  <c i="1" r="BD60"/>
  <c i="12" r="J34"/>
  <c i="1" r="AW67"/>
  <c i="7" r="F38"/>
  <c i="1" r="BC62"/>
  <c i="8" r="F38"/>
  <c i="1" r="BC63"/>
  <c i="9" r="F36"/>
  <c i="1" r="BC64"/>
  <c i="14" r="J34"/>
  <c i="1" r="AW69"/>
  <c i="4" r="F36"/>
  <c i="1" r="BC58"/>
  <c i="2" r="F38"/>
  <c i="1" r="BC56"/>
  <c i="2" r="F39"/>
  <c i="1" r="BD56"/>
  <c i="2" r="F37"/>
  <c i="1" r="BB56"/>
  <c i="8" r="J36"/>
  <c i="1" r="AW63"/>
  <c i="14" r="F35"/>
  <c i="1" r="BB69"/>
  <c i="11" r="F36"/>
  <c i="1" r="BC66"/>
  <c i="4" r="F35"/>
  <c i="1" r="BB58"/>
  <c i="8" r="F36"/>
  <c i="1" r="BA63"/>
  <c i="9" r="F34"/>
  <c i="1" r="BA64"/>
  <c i="9" r="J34"/>
  <c i="1" r="AW64"/>
  <c i="9" r="F37"/>
  <c i="1" r="BD64"/>
  <c i="11" r="F35"/>
  <c i="1" r="BB66"/>
  <c i="7" r="F36"/>
  <c i="1" r="BA62"/>
  <c i="10" r="F34"/>
  <c i="1" r="BA65"/>
  <c i="12" r="F34"/>
  <c i="1" r="BA67"/>
  <c i="3" r="F36"/>
  <c i="1" r="BA57"/>
  <c i="7" r="F37"/>
  <c i="1" r="BB62"/>
  <c i="13" l="1" r="T93"/>
  <c r="T92"/>
  <c r="R93"/>
  <c r="P93"/>
  <c i="10" r="P89"/>
  <c r="P88"/>
  <c i="1" r="AU65"/>
  <c i="7" r="T365"/>
  <c i="2" r="T531"/>
  <c i="14" r="R87"/>
  <c r="R86"/>
  <c i="11" r="T90"/>
  <c r="T89"/>
  <c i="10" r="R89"/>
  <c r="R88"/>
  <c i="7" r="BK110"/>
  <c r="J110"/>
  <c r="J64"/>
  <c r="P365"/>
  <c r="P110"/>
  <c r="P109"/>
  <c i="1" r="AU62"/>
  <c i="6" r="T87"/>
  <c r="T86"/>
  <c i="4" r="T87"/>
  <c r="T86"/>
  <c i="3" r="T182"/>
  <c r="T91"/>
  <c r="P182"/>
  <c i="10" r="T89"/>
  <c r="T88"/>
  <c i="6" r="R87"/>
  <c r="R86"/>
  <c i="3" r="R182"/>
  <c r="R91"/>
  <c i="2" r="R100"/>
  <c i="9" r="R89"/>
  <c r="R88"/>
  <c i="8" r="T92"/>
  <c r="T91"/>
  <c i="7" r="R110"/>
  <c i="12" r="BK83"/>
  <c r="J83"/>
  <c r="J60"/>
  <c i="11" r="P90"/>
  <c r="P89"/>
  <c i="1" r="AU66"/>
  <c i="9" r="BK89"/>
  <c i="2" r="P100"/>
  <c r="P99"/>
  <c i="1" r="AU56"/>
  <c i="14" r="P87"/>
  <c r="P86"/>
  <c i="1" r="AU69"/>
  <c i="13" r="R177"/>
  <c r="R92"/>
  <c i="11" r="R90"/>
  <c r="R89"/>
  <c i="9" r="P89"/>
  <c r="P88"/>
  <c i="1" r="AU64"/>
  <c i="8" r="R92"/>
  <c r="R91"/>
  <c r="BK92"/>
  <c i="3" r="P91"/>
  <c i="1" r="AU57"/>
  <c i="7" r="R365"/>
  <c i="13" r="P177"/>
  <c r="P92"/>
  <c i="1" r="AU68"/>
  <c i="9" r="T89"/>
  <c r="T88"/>
  <c i="4" r="P87"/>
  <c r="P86"/>
  <c i="1" r="AU58"/>
  <c i="2" r="T100"/>
  <c r="T99"/>
  <c i="7" r="T110"/>
  <c r="T109"/>
  <c i="4" r="R87"/>
  <c r="R86"/>
  <c i="2" r="R531"/>
  <c i="5" r="BK87"/>
  <c r="J87"/>
  <c r="J60"/>
  <c i="6" r="BK87"/>
  <c r="BK86"/>
  <c r="J86"/>
  <c i="7" r="J111"/>
  <c r="J65"/>
  <c r="BK365"/>
  <c r="J365"/>
  <c r="J73"/>
  <c i="8" r="J93"/>
  <c r="J65"/>
  <c r="BK248"/>
  <c r="J248"/>
  <c r="J67"/>
  <c i="10" r="BK89"/>
  <c r="J89"/>
  <c r="J60"/>
  <c i="11" r="BK90"/>
  <c r="J90"/>
  <c r="J60"/>
  <c r="BK197"/>
  <c r="J197"/>
  <c r="J68"/>
  <c i="2" r="BK100"/>
  <c r="J100"/>
  <c r="J64"/>
  <c r="BK531"/>
  <c r="J531"/>
  <c r="J74"/>
  <c i="3" r="BK92"/>
  <c r="J92"/>
  <c r="J64"/>
  <c i="4" r="BK87"/>
  <c r="BK86"/>
  <c r="J86"/>
  <c r="J59"/>
  <c i="3" r="BK182"/>
  <c r="J182"/>
  <c r="J66"/>
  <c i="7" r="BK944"/>
  <c r="J944"/>
  <c r="J85"/>
  <c i="9" r="J90"/>
  <c r="J61"/>
  <c r="BK195"/>
  <c r="J195"/>
  <c r="J67"/>
  <c i="10" r="J209"/>
  <c r="J68"/>
  <c i="12" r="J84"/>
  <c r="J61"/>
  <c i="13" r="BK93"/>
  <c r="J93"/>
  <c r="J60"/>
  <c r="BK177"/>
  <c r="J177"/>
  <c r="J66"/>
  <c i="14" r="BK87"/>
  <c r="J87"/>
  <c r="J60"/>
  <c i="6" r="J33"/>
  <c i="1" r="AV60"/>
  <c r="AT60"/>
  <c i="2" r="F35"/>
  <c i="1" r="AZ56"/>
  <c r="AU61"/>
  <c i="4" r="J33"/>
  <c i="1" r="AV58"/>
  <c r="AT58"/>
  <c i="14" r="F33"/>
  <c i="1" r="AZ69"/>
  <c i="2" r="J35"/>
  <c i="1" r="AV56"/>
  <c r="AT56"/>
  <c i="4" r="F33"/>
  <c i="1" r="AZ58"/>
  <c r="BB55"/>
  <c r="AX55"/>
  <c r="BD55"/>
  <c r="BB61"/>
  <c r="AX61"/>
  <c r="BD61"/>
  <c r="BC55"/>
  <c i="7" r="F35"/>
  <c i="1" r="AZ62"/>
  <c r="BA61"/>
  <c r="AW61"/>
  <c i="6" r="J30"/>
  <c i="1" r="AG60"/>
  <c r="AN60"/>
  <c r="BA55"/>
  <c r="AW55"/>
  <c i="6" r="F33"/>
  <c i="1" r="AZ60"/>
  <c i="14" r="J33"/>
  <c i="1" r="AV69"/>
  <c r="AT69"/>
  <c i="7" r="J35"/>
  <c i="1" r="AV62"/>
  <c r="AT62"/>
  <c i="12" r="J33"/>
  <c i="1" r="AV67"/>
  <c r="AT67"/>
  <c i="11" r="J33"/>
  <c i="1" r="AV66"/>
  <c r="AT66"/>
  <c i="12" r="F33"/>
  <c i="1" r="AZ67"/>
  <c i="9" r="J33"/>
  <c i="1" r="AV64"/>
  <c r="AT64"/>
  <c i="5" r="F33"/>
  <c i="1" r="AZ59"/>
  <c i="10" r="F33"/>
  <c i="1" r="AZ65"/>
  <c i="8" r="J35"/>
  <c i="1" r="AV63"/>
  <c r="AT63"/>
  <c r="BC61"/>
  <c r="AY61"/>
  <c i="5" r="J33"/>
  <c i="1" r="AV59"/>
  <c r="AT59"/>
  <c i="3" r="J35"/>
  <c i="1" r="AV57"/>
  <c r="AT57"/>
  <c i="9" r="F33"/>
  <c i="1" r="AZ64"/>
  <c i="13" r="F33"/>
  <c i="1" r="AZ68"/>
  <c i="10" r="J33"/>
  <c i="1" r="AV65"/>
  <c r="AT65"/>
  <c i="8" r="F35"/>
  <c i="1" r="AZ63"/>
  <c i="3" r="F35"/>
  <c i="1" r="AZ57"/>
  <c i="11" r="F33"/>
  <c i="1" r="AZ66"/>
  <c i="13" r="J33"/>
  <c i="1" r="AV68"/>
  <c r="AT68"/>
  <c i="9" l="1" r="BK88"/>
  <c r="J88"/>
  <c r="J59"/>
  <c i="8" r="BK91"/>
  <c r="J91"/>
  <c r="J63"/>
  <c i="7" r="R109"/>
  <c i="2" r="R99"/>
  <c i="6" r="J39"/>
  <c i="2" r="BK99"/>
  <c r="J99"/>
  <c i="3" r="BK91"/>
  <c r="J91"/>
  <c r="J63"/>
  <c i="4" r="J87"/>
  <c r="J60"/>
  <c i="6" r="J59"/>
  <c i="8" r="J92"/>
  <c r="J64"/>
  <c i="9" r="J89"/>
  <c r="J60"/>
  <c i="12" r="BK82"/>
  <c r="J82"/>
  <c r="J59"/>
  <c i="14" r="BK86"/>
  <c r="J86"/>
  <c r="J59"/>
  <c i="5" r="BK86"/>
  <c r="J86"/>
  <c r="J59"/>
  <c i="6" r="J87"/>
  <c r="J60"/>
  <c i="7" r="BK109"/>
  <c r="J109"/>
  <c i="11" r="BK89"/>
  <c r="J89"/>
  <c r="J59"/>
  <c i="13" r="BK92"/>
  <c r="J92"/>
  <c r="J59"/>
  <c i="10" r="BK88"/>
  <c r="J88"/>
  <c i="1" r="BC54"/>
  <c r="W32"/>
  <c r="AZ61"/>
  <c r="AV61"/>
  <c r="AT61"/>
  <c r="AU55"/>
  <c r="AU54"/>
  <c r="AZ55"/>
  <c r="AV55"/>
  <c r="AT55"/>
  <c r="BB54"/>
  <c r="AX54"/>
  <c i="10" r="J30"/>
  <c i="1" r="AG65"/>
  <c r="AN65"/>
  <c r="AY55"/>
  <c r="BD54"/>
  <c r="W33"/>
  <c i="2" r="J32"/>
  <c i="1" r="AG56"/>
  <c r="AN56"/>
  <c i="4" r="J30"/>
  <c i="1" r="AG58"/>
  <c r="AN58"/>
  <c i="7" r="J32"/>
  <c i="1" r="AG62"/>
  <c r="AN62"/>
  <c r="BA54"/>
  <c r="AW54"/>
  <c r="AK30"/>
  <c i="4" l="1" r="J39"/>
  <c i="10" r="J59"/>
  <c i="2" r="J63"/>
  <c i="7" r="J41"/>
  <c r="J63"/>
  <c i="10" r="J39"/>
  <c i="2" r="J41"/>
  <c i="1" r="AY54"/>
  <c r="AZ54"/>
  <c r="W29"/>
  <c i="5" r="J30"/>
  <c i="1" r="AG59"/>
  <c r="AN59"/>
  <c i="12" r="J30"/>
  <c i="1" r="AG67"/>
  <c r="AN67"/>
  <c r="W30"/>
  <c i="11" r="J30"/>
  <c i="1" r="AG66"/>
  <c r="AN66"/>
  <c i="3" r="J32"/>
  <c i="1" r="AG57"/>
  <c r="AN57"/>
  <c r="W31"/>
  <c i="14" r="J30"/>
  <c i="1" r="AG69"/>
  <c r="AN69"/>
  <c i="8" r="J32"/>
  <c i="1" r="AG63"/>
  <c r="AN63"/>
  <c i="13" r="J30"/>
  <c i="1" r="AG68"/>
  <c r="AN68"/>
  <c i="9" r="J30"/>
  <c i="1" r="AG64"/>
  <c r="AN64"/>
  <c i="9" l="1" r="J39"/>
  <c i="12" r="J39"/>
  <c i="3" r="J41"/>
  <c i="5" r="J39"/>
  <c i="8" r="J41"/>
  <c i="11" r="J39"/>
  <c i="13" r="J39"/>
  <c i="14" r="J39"/>
  <c i="1" r="AG55"/>
  <c r="AN55"/>
  <c r="AV54"/>
  <c r="AK29"/>
  <c r="AG61"/>
  <c r="AN61"/>
  <c l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<sst xmlns="http://schemas.openxmlformats.org/spreadsheetml/2006/main">
  <si>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</si>
  <si>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</si>
  <si>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</si>
  <si>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</si>
  <si>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</si>
  <si>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{88d76824-5f57-44fb-9af0-3b55b8fc6f30}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</si>
  <si>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</si>
  <si>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</si>
  <si>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</si>
  <si>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</si>
  <si>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</si>
  <si>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</si>
  <si>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</si>
  <si>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</si>
  <si>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20260305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</si>
  <si>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</si>
  <si>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</si>
  <si>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Komplexní revitalizace budov Závodu Míru č. 339/144 a č. 303/142, K. Vary - přípravné práce</t>
  </si>
  <si>
    <t>KSO:</t>
  </si>
  <si>
    <t/>
  </si>
  <si>
    <t>CC-CZ:</t>
  </si>
  <si>
    <t>Místo:</t>
  </si>
  <si>
    <t>p.p.č.339/144 a 303/142, k.ú. Stará Role</t>
  </si>
  <si>
    <t>Datum:</t>
  </si>
  <si>
    <t>5. 3. 2026</t>
  </si>
  <si>
    <t>Zadavatel:</t>
  </si>
  <si>
    <t>IČ:</t>
  </si>
  <si>
    <t>Základní škola a střední škola K. Vary, p. o.</t>
  </si>
  <si>
    <t>DIČ:</t>
  </si>
  <si>
    <t>Účastník:</t>
  </si>
  <si>
    <t>Vyplň údaj</t>
  </si>
  <si>
    <t>Projektant:</t>
  </si>
  <si>
    <t>Ing. arch. Břetislav Kubíček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</si>
  <si>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</si>
  <si>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</si>
  <si>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</si>
  <si>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</si>
  <si>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</si>
  <si>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</si>
  <si>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</si>
  <si>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</si>
  <si>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</si>
  <si>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</si>
  <si>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</si>
  <si>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</si>
  <si>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</si>
  <si>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</si>
  <si>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</si>
  <si>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</si>
  <si>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</si>
  <si>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</si>
  <si>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</si>
  <si>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</si>
  <si>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</si>
  <si>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</si>
  <si>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</si>
  <si>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</si>
  <si>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</si>
  <si>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</si>
  <si>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</si>
  <si>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</si>
  <si>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</si>
  <si>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</si>
  <si>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</si>
  <si>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</si>
  <si>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</si>
  <si>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</si>
  <si>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</si>
  <si>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</si>
  <si>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</si>
  <si>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</si>
  <si>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</si>
  <si>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</si>
  <si>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</si>
  <si>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</si>
  <si>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</si>
  <si>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</si>
  <si>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Víceúčelové sportovní hřiště</t>
  </si>
  <si>
    <t>STA</t>
  </si>
  <si>
    <t>1</t>
  </si>
  <si>
    <t>{cca7e7bf-e3da-4492-8966-592055eb6f7d}</t>
  </si>
  <si>
    <t>2</t>
  </si>
  <si>
    <t>/</t>
  </si>
  <si>
    <t>01.01</t>
  </si>
  <si>
    <t>Stavební část</t>
  </si>
  <si>
    <t>Soupis</t>
  </si>
  <si>
    <t>{6fbeeaa4-ed2a-45f8-ac9d-f886cbd80586}</t>
  </si>
  <si>
    <t>01.02</t>
  </si>
  <si>
    <t>Elektroinstalace</t>
  </si>
  <si>
    <t>{00e3aeb8-32d8-47e0-af66-36f7b98f0daa}</t>
  </si>
  <si>
    <t>02</t>
  </si>
  <si>
    <t>Běžecká dráha</t>
  </si>
  <si>
    <t>{4b9a2ab3-5f01-43b4-87ff-f7a6b74327c8}</t>
  </si>
  <si>
    <t>03</t>
  </si>
  <si>
    <t>Workoutové hřiště</t>
  </si>
  <si>
    <t>{a6a1d603-a12c-413f-aa42-57642fbffc32}</t>
  </si>
  <si>
    <t>04</t>
  </si>
  <si>
    <t>Prostor pro dětské hřiště</t>
  </si>
  <si>
    <t>{7345fe6f-bac0-4a1f-914b-4b699039ae02}</t>
  </si>
  <si>
    <t>05</t>
  </si>
  <si>
    <t>Vstup na hřiště a šatny</t>
  </si>
  <si>
    <t>{8574dd4a-c8c1-4af6-942f-21802486bd39}</t>
  </si>
  <si>
    <t>05.01</t>
  </si>
  <si>
    <t>{18776cb6-4287-4c68-afbc-52aeaac89f88}</t>
  </si>
  <si>
    <t>05.02</t>
  </si>
  <si>
    <t>{6f376d7b-4104-4781-8d7a-0bcc64158049}</t>
  </si>
  <si>
    <t>06</t>
  </si>
  <si>
    <t>Sklad nářadí a příslušenství hřiště, přístřešek</t>
  </si>
  <si>
    <t>{6efd0be7-820c-4557-b334-54f40412c7b1}</t>
  </si>
  <si>
    <t>07</t>
  </si>
  <si>
    <t>Gabionová opěrná stěna se zábradlím</t>
  </si>
  <si>
    <t>{a786b14d-c042-4c0b-a410-a071202fd11d}</t>
  </si>
  <si>
    <t>08</t>
  </si>
  <si>
    <t>Terénní schodiště</t>
  </si>
  <si>
    <t>{e5603a7b-fe9c-43fb-b938-6275ad8e7ba9}</t>
  </si>
  <si>
    <t>09</t>
  </si>
  <si>
    <t>Terénní a vegetační úpravy</t>
  </si>
  <si>
    <t>{23ef2faa-b94d-4d44-ad50-c261c1216401}</t>
  </si>
  <si>
    <t>10</t>
  </si>
  <si>
    <t>Úpravy uvnitř stávající budovy</t>
  </si>
  <si>
    <t>{998c5094-2773-45e1-a721-cf3e88c3afcf}</t>
  </si>
  <si>
    <t>11</t>
  </si>
  <si>
    <t>Vedlejší a ostatní náklady</t>
  </si>
  <si>
    <t>{ed2fa252-3eaa-43c1-a20e-c15005006b0c}</t>
  </si>
  <si>
    <t>KRYCÍ LIST SOUPISU PRACÍ</t>
  </si>
  <si>
    <t>Objekt:</t>
  </si>
  <si>
    <t>01 - Víceúčelové sportovní hřiště</t>
  </si>
  <si>
    <t>Soupis:</t>
  </si>
  <si>
    <t>01.01 -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</si>
  <si>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</si>
  <si>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</si>
  <si>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</si>
  <si>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</si>
  <si>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</si>
  <si>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</si>
  <si>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</si>
  <si>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</si>
  <si>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</si>
  <si>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</si>
  <si>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</si>
  <si>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</si>
  <si>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</si>
  <si>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</si>
  <si>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</si>
  <si>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</si>
  <si>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</si>
  <si>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</si>
  <si>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</si>
  <si>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</si>
  <si>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</si>
  <si>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</si>
  <si>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</si>
  <si>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</si>
  <si>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</si>
  <si>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</si>
  <si>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</si>
  <si>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</si>
  <si>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</si>
  <si>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</si>
  <si>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</si>
  <si>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</si>
  <si>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</si>
  <si>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</si>
  <si>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</si>
  <si>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</si>
  <si>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131312531</t>
  </si>
  <si>
    <t>Hloubení jamek objem do 0,5 m3 v soudržných horninách třídy těžitelnosti II skupiny 4 ručně</t>
  </si>
  <si>
    <t>m3</t>
  </si>
  <si>
    <t>CS ÚRS 2026 01</t>
  </si>
  <si>
    <t>4</t>
  </si>
  <si>
    <t>1133891255</t>
  </si>
  <si>
    <t>PP</t>
  </si>
  <si>
    <t>Hloubení jamek ručně objemu do 0,5 m3 s odhozením výkopku do 3 m nebo naložením na dopravní prostředek v hornině třídy těžitelnosti II skupiny 4 soudržných</t>
  </si>
  <si>
    <t>Online PSC</t>
  </si>
  <si>
    <t>https://podminky.urs.cz/item/CS_URS_2026_01/131312531</t>
  </si>
  <si>
    <t>VV</t>
  </si>
  <si>
    <t>"jamky pro betonové patky" 22*0,6*0,6*0,8+2*0,8*0,8*0,8</t>
  </si>
  <si>
    <t>Součet</t>
  </si>
  <si>
    <t>131351103</t>
  </si>
  <si>
    <t>Hloubení jam nezapažených v hornině třídy těžitelnosti II skupiny 4 objem do 100 m3 strojně</t>
  </si>
  <si>
    <t>-298319333</t>
  </si>
  <si>
    <t>Hloubení nezapažených jam a zářezů strojně s urovnáním dna do předepsaného profilu a spádu v hornině třídy těžitelnosti II skupiny 4 přes 50 do 100 m3</t>
  </si>
  <si>
    <t>https://podminky.urs.cz/item/CS_URS_2026_01/131351103</t>
  </si>
  <si>
    <t>"vsak" 11*4*2</t>
  </si>
  <si>
    <t>3</t>
  </si>
  <si>
    <t>132151252</t>
  </si>
  <si>
    <t>Hloubení rýh nezapažených š do 2000 mm v hornině třídy těžitelnosti I skupiny 1 a 2 objem do 50 m3 strojně</t>
  </si>
  <si>
    <t>363460812</t>
  </si>
  <si>
    <t>Hloubení nezapažených rýh šířky přes 800 do 2 000 mm strojně s urovnáním dna do předepsaného profilu a spádu v hornině třídy těžitelnosti I skupiny 1 a 2 přes 20 do 50 m3</t>
  </si>
  <si>
    <t>https://podminky.urs.cz/item/CS_URS_2026_01/132151252</t>
  </si>
  <si>
    <t>"opěrná zeď" 0,9*1,1*(6,55+3,3)+0,9*1,2*2*6,55</t>
  </si>
  <si>
    <t>132351101</t>
  </si>
  <si>
    <t>Hloubení rýh nezapažených š do 800 mm v hornině třídy těžitelnosti II skupiny 4 objem do 20 m3 strojně</t>
  </si>
  <si>
    <t>532404414</t>
  </si>
  <si>
    <t>Hloubení nezapažených rýh šířky do 800 mm strojně s urovnáním dna do předepsaného profilu a spádu v hornině třídy těžitelnosti II skupiny 4 do 20 m3</t>
  </si>
  <si>
    <t>https://podminky.urs.cz/item/CS_URS_2026_01/132351101</t>
  </si>
  <si>
    <t>"drenáž" 5*28,5*0,5*0,5</t>
  </si>
  <si>
    <t>5</t>
  </si>
  <si>
    <t>162751137</t>
  </si>
  <si>
    <t>Vodorovné přemístění přes 9 000 do 10000 m výkopku/sypaniny z horniny třídy těžitelnosti II skupiny 4 a 5</t>
  </si>
  <si>
    <t>2044120718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</si>
  <si>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</si>
  <si>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https://podminky.urs.cz/item/CS_URS_2026_01/162751137</t>
  </si>
  <si>
    <t>6</t>
  </si>
  <si>
    <t>167151112</t>
  </si>
  <si>
    <t>Nakládání výkopku z hornin třídy těžitelnosti II skupiny 4 a 5 přes 100 m3</t>
  </si>
  <si>
    <t>1449145113</t>
  </si>
  <si>
    <t>Nakládání, skládání a překládání neulehlého výkopku nebo sypaniny strojně nakládání, množství přes 100 m3, z hornin třídy těžitelnosti II, skupiny 4 a 5</t>
  </si>
  <si>
    <t>https://podminky.urs.cz/item/CS_URS_2026_01/167151112</t>
  </si>
  <si>
    <t>7</t>
  </si>
  <si>
    <t>171201231</t>
  </si>
  <si>
    <t>Poplatek za předání recyklačnímu zařízení zeminy a kamení kód odpadu 17 05 04</t>
  </si>
  <si>
    <t>t</t>
  </si>
  <si>
    <t>1559645521</t>
  </si>
  <si>
    <t>Poplatek za předání zeminy a kamení recyklačnímu zařízení zatříděné do Katalogu odpadů pod kódem 17 05 04</t>
  </si>
  <si>
    <t>https://podminky.urs.cz/item/CS_URS_2026_01/171201231</t>
  </si>
  <si>
    <t>154,885*1,8</t>
  </si>
  <si>
    <t>8</t>
  </si>
  <si>
    <t>171251201</t>
  </si>
  <si>
    <t>Uložení sypaniny na skládky nebo meziskládky</t>
  </si>
  <si>
    <t>-1527822965</t>
  </si>
  <si>
    <t>Uložení sypaniny na skládky nebo meziskládky bez hutnění s upravením uložené sypaniny do předepsaného tvaru</t>
  </si>
  <si>
    <t>https://podminky.urs.cz/item/CS_URS_2026_01/171251201</t>
  </si>
  <si>
    <t>9</t>
  </si>
  <si>
    <t>174151101</t>
  </si>
  <si>
    <t>Zásyp jam, šachet rýh nebo kolem objektů sypaninou se zhutněním</t>
  </si>
  <si>
    <t>189853609</t>
  </si>
  <si>
    <t>Zásyp sypaninou z jakékoliv horniny strojně s uložením výkopku ve vrstvách se zhutněním jam, šachet, rýh nebo kolem objektů v těchto vykopávkách</t>
  </si>
  <si>
    <t>https://podminky.urs.cz/item/CS_URS_2026_01/174151101</t>
  </si>
  <si>
    <t>"okolo betonových patek" 22*4*0,05*0,6*0,8+2*4*0,05*0,8*0,8</t>
  </si>
  <si>
    <t>"za opěrnou stěnou" (3+19,3)*0,6*0,6</t>
  </si>
  <si>
    <t>175111101</t>
  </si>
  <si>
    <t>Obsypání potrubí ručně sypaninou bez prohození, uloženou do 3 m</t>
  </si>
  <si>
    <t>-1081605701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</si>
  <si>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</si>
  <si>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https://podminky.urs.cz/item/CS_URS_2026_01/175111101</t>
  </si>
  <si>
    <t>"dešťová kanalizace" 36,5*0,6*0,3</t>
  </si>
  <si>
    <t>M</t>
  </si>
  <si>
    <t>58331351</t>
  </si>
  <si>
    <t>kamenivo těžené drobné frakce 0/4</t>
  </si>
  <si>
    <t>1465327094</t>
  </si>
  <si>
    <t>6,57</t>
  </si>
  <si>
    <t>6,57*2 'Přepočtené koeficientem množství</t>
  </si>
  <si>
    <t>181951114</t>
  </si>
  <si>
    <t>Úprava pláně v hornině třídy těžitelnosti II skupiny 4 a 5 se zhutněním strojně</t>
  </si>
  <si>
    <t>m2</t>
  </si>
  <si>
    <t>1179431190</t>
  </si>
  <si>
    <t>Úprava pláně vyrovnáním výškových rozdílů strojně v hornině třídy těžitelnosti II, skupiny 4 a 5 se zhutněním</t>
  </si>
  <si>
    <t>https://podminky.urs.cz/item/CS_URS_2026_01/181951114</t>
  </si>
  <si>
    <t>Zakládání</t>
  </si>
  <si>
    <t>13</t>
  </si>
  <si>
    <t>211521111</t>
  </si>
  <si>
    <t>Výplň odvodňovacích žeber nebo trativodů kamenivem hrubým drceným frakce 63 až 125 mm</t>
  </si>
  <si>
    <t>-258791349</t>
  </si>
  <si>
    <t>Výplň kamenivem do rýh odvodňovacích žeber nebo trativodů bez zhutnění, s úpravou povrchu výplně kamenivem hrubým drceným frakce 63 až 125 mm</t>
  </si>
  <si>
    <t>https://podminky.urs.cz/item/CS_URS_2026_01/211521111</t>
  </si>
  <si>
    <t>"vsak" 11*4*0,7</t>
  </si>
  <si>
    <t>14</t>
  </si>
  <si>
    <t>211531111</t>
  </si>
  <si>
    <t>Výplň odvodňovacích žeber nebo trativodů kamenivem hrubým drceným frakce 16 až 63 mm</t>
  </si>
  <si>
    <t>503918882</t>
  </si>
  <si>
    <t>Výplň kamenivem do rýh odvodňovacích žeber nebo trativodů bez zhutnění, s úpravou povrchu výplně kamenivem hrubým drceným frakce 16 až 63 mm</t>
  </si>
  <si>
    <t>https://podminky.urs.cz/item/CS_URS_2026_01/211531111</t>
  </si>
  <si>
    <t>"vsak - podkladní vrstva" 11*4*0,2</t>
  </si>
  <si>
    <t>"vsak - obsyp" 11*4*0,3</t>
  </si>
  <si>
    <t>"drenáž za opěrnou stěnou" 25*0,5*0,3</t>
  </si>
  <si>
    <t>"drenáže pod plochou hřiště" 5*28,5*0,5*0,3</t>
  </si>
  <si>
    <t>15</t>
  </si>
  <si>
    <t>211971110</t>
  </si>
  <si>
    <t>Zřízení opláštění žeber nebo trativodů geotextilií v rýze nebo zářezu sklonu do 1:2</t>
  </si>
  <si>
    <t>2138470908</t>
  </si>
  <si>
    <t>Zřízení opláštění výplně z geotextilie odvodňovacích žeber nebo trativodů v rýze nebo zářezu se stěnami šikmými o sklonu do 1:2</t>
  </si>
  <si>
    <t>https://podminky.urs.cz/item/CS_URS_2026_01/211971110</t>
  </si>
  <si>
    <t>"drenáž za opěrnou stěnou" 25*3</t>
  </si>
  <si>
    <t>"drenáže pod plochou hřiště" 5*28,5*3</t>
  </si>
  <si>
    <t>16</t>
  </si>
  <si>
    <t>69311081</t>
  </si>
  <si>
    <t>geotextilie netkaná separační, ochranná, filtrační, drenážní PES 300g/m2</t>
  </si>
  <si>
    <t>443194762</t>
  </si>
  <si>
    <t>502,5*1,1 'Přepočtené koeficientem množství</t>
  </si>
  <si>
    <t>17</t>
  </si>
  <si>
    <t>211971122</t>
  </si>
  <si>
    <t>Zřízení opláštění žeber nebo trativodů geotextilií v rýze nebo zářezu přes 1:2 š přes 2,5 m</t>
  </si>
  <si>
    <t>-1864772742</t>
  </si>
  <si>
    <t>Zřízení opláštění výplně z geotextilie odvodňovacích žeber nebo trativodů v rýze nebo zářezu se stěnami svislými nebo šikmými o sklonu přes 1:2 při rozvinuté šířce opláštění přes 2,5 m</t>
  </si>
  <si>
    <t>https://podminky.urs.cz/item/CS_URS_2026_01/211971122</t>
  </si>
  <si>
    <t>"vsak" 2*11*4+2*1,36*11+2*1,36*4</t>
  </si>
  <si>
    <t>18</t>
  </si>
  <si>
    <t>-2048999663</t>
  </si>
  <si>
    <t>128,8*1,1845 'Přepočtené koeficientem množství</t>
  </si>
  <si>
    <t>19</t>
  </si>
  <si>
    <t>212532111</t>
  </si>
  <si>
    <t>Lože pro trativody z kameniva hrubého drceného</t>
  </si>
  <si>
    <t>-1342224162</t>
  </si>
  <si>
    <t>https://podminky.urs.cz/item/CS_URS_2026_01/212532111</t>
  </si>
  <si>
    <t>"drenáž za opěrnou stěnou" 25*0,5*0,2</t>
  </si>
  <si>
    <t>"drenáže pod plochou hřiště" 5*28,5*0,5*0,2</t>
  </si>
  <si>
    <t>20</t>
  </si>
  <si>
    <t>212755214</t>
  </si>
  <si>
    <t>Trativody z drenážních trubek plastových flexibilních DN 100 mm bez lože a obsypu</t>
  </si>
  <si>
    <t>m</t>
  </si>
  <si>
    <t>920607222</t>
  </si>
  <si>
    <t>Trativody bez lože a obsypu z drenážních trubek plastových flexibilních DN 100 mm</t>
  </si>
  <si>
    <t>https://podminky.urs.cz/item/CS_URS_2026_01/212755214</t>
  </si>
  <si>
    <t>"drenáž za opěrnou stěnou" 25</t>
  </si>
  <si>
    <t>213141111</t>
  </si>
  <si>
    <t>Zřízení vrstvy z geotextilie v rovině nebo ve sklonu do 1:5 š do 3 m</t>
  </si>
  <si>
    <t>941111993</t>
  </si>
  <si>
    <t>Zřízení vrstvy z geotextilie filtrační, separační, odvodňovací, ochranné, výztužné nebo protierozní v rovině nebo ve sklonu do 1:5, šířky do 3 m</t>
  </si>
  <si>
    <t>https://podminky.urs.cz/item/CS_URS_2026_01/213141111</t>
  </si>
  <si>
    <t>"vsak - obalení drenážního potrubí DN150" 11*2</t>
  </si>
  <si>
    <t>"S09" 17</t>
  </si>
  <si>
    <t>22</t>
  </si>
  <si>
    <t>457341325</t>
  </si>
  <si>
    <t>39*1,1845 'Přepočtené koeficientem množství</t>
  </si>
  <si>
    <t>23</t>
  </si>
  <si>
    <t>275313811</t>
  </si>
  <si>
    <t>Základové patky z betonu tř. C 25/30</t>
  </si>
  <si>
    <t>29371601</t>
  </si>
  <si>
    <t>Základy z betonu prostého patky a bloky z betonu kamenem neprokládaného tř. C 25/30</t>
  </si>
  <si>
    <t>https://podminky.urs.cz/item/CS_URS_2026_01/275313811</t>
  </si>
  <si>
    <t>"betonové patky pro sloupky" 22*0,5*0,5*0,8+2*0,7*0,7*0,8</t>
  </si>
  <si>
    <t>24</t>
  </si>
  <si>
    <t>275351121</t>
  </si>
  <si>
    <t>Zřízení bednění základových patek</t>
  </si>
  <si>
    <t>-1773957334</t>
  </si>
  <si>
    <t>Bednění základů patek zřízení</t>
  </si>
  <si>
    <t>https://podminky.urs.cz/item/CS_URS_2026_01/275351121</t>
  </si>
  <si>
    <t>"betonové patky pro sloupky" 22*4*0,5*0,8+2*4*0,7*0,8</t>
  </si>
  <si>
    <t>25</t>
  </si>
  <si>
    <t>275351122</t>
  </si>
  <si>
    <t>Odstranění bednění základových patek</t>
  </si>
  <si>
    <t>645477243</t>
  </si>
  <si>
    <t>Bednění základů patek odstranění</t>
  </si>
  <si>
    <t>https://podminky.urs.cz/item/CS_URS_2026_01/275351122</t>
  </si>
  <si>
    <t>Svislé a kompletní konstrukce</t>
  </si>
  <si>
    <t>26</t>
  </si>
  <si>
    <t>327313218</t>
  </si>
  <si>
    <t>Opěrné zdi a valy z betonu prostého tř. C 20/25</t>
  </si>
  <si>
    <t>-1313550680</t>
  </si>
  <si>
    <t>Opěrné zdi a valy z betonu prostého bez zvláštních nároků na vliv prostředí tř. C 20/25</t>
  </si>
  <si>
    <t>https://podminky.urs.cz/item/CS_URS_2026_01/327313218</t>
  </si>
  <si>
    <t>"opěrná stěna - podkladní beton" 0,9*(3*6,55+2,4)*0,1</t>
  </si>
  <si>
    <t>27</t>
  </si>
  <si>
    <t>327324127</t>
  </si>
  <si>
    <t>Opěrné zdi a valy ze ŽB odolného proti agresivnímu prostředí tř. C 25/30</t>
  </si>
  <si>
    <t>-1317289093</t>
  </si>
  <si>
    <t>Opěrné zdi a valy z betonu železového odolný proti agresivnímu prostředí tř. C 25/30</t>
  </si>
  <si>
    <t>https://podminky.urs.cz/item/CS_URS_2026_01/327324127</t>
  </si>
  <si>
    <t>"opěrná stěna" 0,9*0,3*(3*6,55+3,3)+0,3*1,35*(6,55+3,3)+0,3*0,95*2*6,55</t>
  </si>
  <si>
    <t>28</t>
  </si>
  <si>
    <t>327351211</t>
  </si>
  <si>
    <t>Bednění opěrných zdí a valů svislých i skloněných zřízení</t>
  </si>
  <si>
    <t>41205908</t>
  </si>
  <si>
    <t>Bednění opěrných zdí a valů svislých i skloněných, výšky do 20 m zřízení</t>
  </si>
  <si>
    <t>https://podminky.urs.cz/item/CS_URS_2026_01/327351211</t>
  </si>
  <si>
    <t>"opěrná stěna" 4*0,9*0,4+2*1,35*13,1+1,75*(6,55+6,25)+1,75*(3,3+3)</t>
  </si>
  <si>
    <t>29</t>
  </si>
  <si>
    <t>327351221</t>
  </si>
  <si>
    <t>Bednění opěrných zdí a valů svislých i skloněných odstranění</t>
  </si>
  <si>
    <t>-267104937</t>
  </si>
  <si>
    <t>Bednění opěrných zdí a valů svislých i skloněných, výšky do 20 m odstranění</t>
  </si>
  <si>
    <t>https://podminky.urs.cz/item/CS_URS_2026_01/327351221</t>
  </si>
  <si>
    <t>30</t>
  </si>
  <si>
    <t>327361006</t>
  </si>
  <si>
    <t>Výztuž opěrných zdí a valů D 12 mm z betonářské oceli 10 505</t>
  </si>
  <si>
    <t>468181593</t>
  </si>
  <si>
    <t>Výztuž opěrných zdí a valů průměru do 12 mm, z oceli 10 505 (R) nebo BSt 500</t>
  </si>
  <si>
    <t>https://podminky.urs.cz/item/CS_URS_2026_01/327361006</t>
  </si>
  <si>
    <t>"R6" (31,7+63,9+8,5)*0,001</t>
  </si>
  <si>
    <t>"R8" (126,5+103,4+16,2)*0,001</t>
  </si>
  <si>
    <t>31</t>
  </si>
  <si>
    <t>327361040</t>
  </si>
  <si>
    <t>Výztuž opěrných zdí a valů ze svařovaných sítí</t>
  </si>
  <si>
    <t>-685845361</t>
  </si>
  <si>
    <t>Výztuž opěrných zdí a valů ze sítí svařovaných</t>
  </si>
  <si>
    <t>https://podminky.urs.cz/item/CS_URS_2026_01/327361040</t>
  </si>
  <si>
    <t>"svařovaná síť 150/150/8" 334,8*0,001</t>
  </si>
  <si>
    <t>32</t>
  </si>
  <si>
    <t>348101220</t>
  </si>
  <si>
    <t>Osazení vrat nebo vrátek k oplocení na ocelové sloupky pl přes 2 do 4 m2</t>
  </si>
  <si>
    <t>kus</t>
  </si>
  <si>
    <t>496631684</t>
  </si>
  <si>
    <t>Osazení vrat nebo vrátek k oplocení na sloupky ocelové, plochy jednotlivě přes 2 do 4 m2</t>
  </si>
  <si>
    <t>https://podminky.urs.cz/item/CS_URS_2026_01/348101220</t>
  </si>
  <si>
    <t>33</t>
  </si>
  <si>
    <t>55342363R</t>
  </si>
  <si>
    <t>brána plotová dvoukřídlá Pz 2000x2000mm</t>
  </si>
  <si>
    <t>R-položka</t>
  </si>
  <si>
    <t>1455279303</t>
  </si>
  <si>
    <t>specifikace dle PD a schválení AD</t>
  </si>
  <si>
    <t>34</t>
  </si>
  <si>
    <t>34810127R</t>
  </si>
  <si>
    <t>Fotbalová branka 3x2m s basketbalovým košem</t>
  </si>
  <si>
    <t>811214207</t>
  </si>
  <si>
    <t>35</t>
  </si>
  <si>
    <t>348174211</t>
  </si>
  <si>
    <t>Montáž zemního zápustného pouzdra protipovodňové ochrany území se zabetonováním</t>
  </si>
  <si>
    <t>345375878</t>
  </si>
  <si>
    <t>Montáž kovové protipovodňové ochrany území příjezdů, silnic, cest zemních zápustných pouzder se zabetonováním</t>
  </si>
  <si>
    <t>https://podminky.urs.cz/item/CS_URS_2026_01/348174211</t>
  </si>
  <si>
    <t>"analogicky pro vsazení ocelových sloupků pro napnutí sítí (volejbal, nohejbal, tenis)" 2</t>
  </si>
  <si>
    <t>36</t>
  </si>
  <si>
    <t>42412022R</t>
  </si>
  <si>
    <t>trubkové pouzdro s krytkou pro vsazení ocelových sloupků pro napnutí sítí (volejbal, nohejbal, tenis)</t>
  </si>
  <si>
    <t>1192010533</t>
  </si>
  <si>
    <t>Vodorovné konstrukce</t>
  </si>
  <si>
    <t>37</t>
  </si>
  <si>
    <t>451572111</t>
  </si>
  <si>
    <t>Lože pod potrubí otevřený výkop z kameniva drobného těženého</t>
  </si>
  <si>
    <t>1561512827</t>
  </si>
  <si>
    <t>Lože pod potrubí, stoky a drobné objekty v otevřeném výkopu z kameniva drobného těženého 0 až 4 mm</t>
  </si>
  <si>
    <t>https://podminky.urs.cz/item/CS_URS_2026_01/451572111</t>
  </si>
  <si>
    <t>"dešťová kanalizace" 36,5*0,6*0,1</t>
  </si>
  <si>
    <t>38</t>
  </si>
  <si>
    <t>452112112</t>
  </si>
  <si>
    <t>Osazení betonových prstenců nebo rámů do malty výšky do 100 mm pod poklopy a mříže</t>
  </si>
  <si>
    <t>-697037619</t>
  </si>
  <si>
    <t>Osazení betonových dílců prstenců nebo rámů pod poklopy a mříže do malty, výšky do 100 mm</t>
  </si>
  <si>
    <t>https://podminky.urs.cz/item/CS_URS_2026_01/452112112</t>
  </si>
  <si>
    <t>"DV1" 1</t>
  </si>
  <si>
    <t>"DV2" 1</t>
  </si>
  <si>
    <t>39</t>
  </si>
  <si>
    <t>59224185R</t>
  </si>
  <si>
    <t>prstenec uliční vpusti vyrovnávací betonový 390x60mm</t>
  </si>
  <si>
    <t>557402246</t>
  </si>
  <si>
    <t>Komunikace pozemní</t>
  </si>
  <si>
    <t>40</t>
  </si>
  <si>
    <t>564710012</t>
  </si>
  <si>
    <t>Podklad nebo kryt z kameniva hrubého drceného vel. 8-16 mm plochy přes 100 m2 tl 60 mm</t>
  </si>
  <si>
    <t>1691468397</t>
  </si>
  <si>
    <t>Podklad nebo kryt z kameniva hrubého drceného vel. 8-16 mm s rozprostřením a zhutněním plochy přes 100 m2, po zhutnění tl. 60 mm</t>
  </si>
  <si>
    <t>https://podminky.urs.cz/item/CS_URS_2026_01/564710012</t>
  </si>
  <si>
    <t>41</t>
  </si>
  <si>
    <t>564750115</t>
  </si>
  <si>
    <t>Podklad nebo kryt z kameniva hrubého drceného vel. 16-32 mm plochy přes 100 m2 tl 190 mm</t>
  </si>
  <si>
    <t>1870129704</t>
  </si>
  <si>
    <t>Podklad nebo kryt z kameniva hrubého drceného vel. 16-32 mm s rozprostřením a zhutněním plochy přes 100 m2, po zhutnění tl. 190 mm</t>
  </si>
  <si>
    <t>https://podminky.urs.cz/item/CS_URS_2026_01/564750115</t>
  </si>
  <si>
    <t>42</t>
  </si>
  <si>
    <t>564801111</t>
  </si>
  <si>
    <t>Podklad ze štěrkodrtě ŠD plochy přes 100 m2 tl 30 mm</t>
  </si>
  <si>
    <t>-365786444</t>
  </si>
  <si>
    <t>Podklad ze štěrkodrti ŠD s rozprostřením a zhutněním plochy přes 100 m2, po zhutnění tl. 30 mm</t>
  </si>
  <si>
    <t>https://podminky.urs.cz/item/CS_URS_2026_01/564801111</t>
  </si>
  <si>
    <t>"frakce 0-4" 375</t>
  </si>
  <si>
    <t>"frakce 4-8" 375</t>
  </si>
  <si>
    <t>43</t>
  </si>
  <si>
    <t>589141111</t>
  </si>
  <si>
    <t>Umělý trávník pro multisport z fibrilovaných vláken výška vlasu do 25 mm zásyp písek</t>
  </si>
  <si>
    <t>1590367503</t>
  </si>
  <si>
    <t>Umělý trávník pro sportovní povrchy multisport včetně zásypu pískem výška vlasu do 25 mm z fibrilovaných vláken</t>
  </si>
  <si>
    <t>https://podminky.urs.cz/item/CS_URS_2026_01/589141111</t>
  </si>
  <si>
    <t>44</t>
  </si>
  <si>
    <t>589811111</t>
  </si>
  <si>
    <t>Vodorovné značení (lajnování) hřišť pro tenis a multisport š 5 cm</t>
  </si>
  <si>
    <t>715368085</t>
  </si>
  <si>
    <t>Umělý trávník pro sportovní povrchy vodorovné značení (lajnování) hřišť pro tenis a multisport šířky 5 cm</t>
  </si>
  <si>
    <t>https://podminky.urs.cz/item/CS_URS_2026_01/589811111</t>
  </si>
  <si>
    <t>Úpravy povrchů, podlahy a osazování výplní</t>
  </si>
  <si>
    <t>45</t>
  </si>
  <si>
    <t>637121114</t>
  </si>
  <si>
    <t>Okapový chodník z kačírku tl 250 mm s udusáním</t>
  </si>
  <si>
    <t>1474378718</t>
  </si>
  <si>
    <t>Okapový chodník z kameniva s udusáním a urovnáním povrchu z kačírku tl. 250 mm</t>
  </si>
  <si>
    <t>https://podminky.urs.cz/item/CS_URS_2026_01/637121114</t>
  </si>
  <si>
    <t>Vedení trubní dálková a přípojná</t>
  </si>
  <si>
    <t>46</t>
  </si>
  <si>
    <t>871228111</t>
  </si>
  <si>
    <t>Kladení drenážního potrubí z tvrdého PVC průměru přes 90 do 150 mm</t>
  </si>
  <si>
    <t>-318196634</t>
  </si>
  <si>
    <t>Kladení drenážního potrubí z plastických hmot do připravené rýhy z tvrdého PVC, průměru přes 90 do 150 mm</t>
  </si>
  <si>
    <t>https://podminky.urs.cz/item/CS_URS_2026_01/871228111</t>
  </si>
  <si>
    <t>"drenáže pod plochou hřiště" 5*28,5</t>
  </si>
  <si>
    <t>47</t>
  </si>
  <si>
    <t>28610448</t>
  </si>
  <si>
    <t>trubka drenážní systému sportovišť celoperforovaná tyčová PVC-U DN 100 TP</t>
  </si>
  <si>
    <t>-490204430</t>
  </si>
  <si>
    <t>142,5*1,02 'Přepočtené koeficientem množství</t>
  </si>
  <si>
    <t>48</t>
  </si>
  <si>
    <t>871238111</t>
  </si>
  <si>
    <t>Kladení drenážního potrubí z tvrdého PVC průměru přes 150 do 200 mm</t>
  </si>
  <si>
    <t>-1168311430</t>
  </si>
  <si>
    <t>Kladení drenážního potrubí z plastických hmot do připravené rýhy z tvrdého PVC, průměru přes 150 do 200 mm</t>
  </si>
  <si>
    <t>https://podminky.urs.cz/item/CS_URS_2026_01/871238111</t>
  </si>
  <si>
    <t>"vsak" 11</t>
  </si>
  <si>
    <t>49</t>
  </si>
  <si>
    <t>28610449</t>
  </si>
  <si>
    <t>trubka drenážní systému sportovišť celoperforovaná tyčová PVC-U DN 160 TP</t>
  </si>
  <si>
    <t>-660892521</t>
  </si>
  <si>
    <t>11*1,01 'Přepočtené koeficientem množství</t>
  </si>
  <si>
    <t>50</t>
  </si>
  <si>
    <t>871313120</t>
  </si>
  <si>
    <t>Montáž kanalizačního potrubí hladkého plnostěnného SN 4 z PVC-U DN 160</t>
  </si>
  <si>
    <t>271316134</t>
  </si>
  <si>
    <t>Montáž kanalizačního potrubí z tvrdého PVC-U hladkého plnostěnného tuhost SN 4 DN 160</t>
  </si>
  <si>
    <t>https://podminky.urs.cz/item/CS_URS_2026_01/871313120</t>
  </si>
  <si>
    <t>51</t>
  </si>
  <si>
    <t>28611131</t>
  </si>
  <si>
    <t>trubka kanalizační PVC DN 160x1000mm SN4</t>
  </si>
  <si>
    <t>298108989</t>
  </si>
  <si>
    <t>36,5</t>
  </si>
  <si>
    <t>36,5*1,03 'Přepočtené koeficientem množství</t>
  </si>
  <si>
    <t>52</t>
  </si>
  <si>
    <t>877310310</t>
  </si>
  <si>
    <t>Montáž kolen na kanalizačním potrubí z PP nebo tvrdého PVC-U trub hladkých plnostěnných DN 150</t>
  </si>
  <si>
    <t>782904538</t>
  </si>
  <si>
    <t>Montáž tvarovek na kanalizačním plastovém potrubí z PP nebo PVC-U hladkého plnostěnného kolen, víček nebo hrdlových uzávěrů DN 150</t>
  </si>
  <si>
    <t>https://podminky.urs.cz/item/CS_URS_2026_01/877310310</t>
  </si>
  <si>
    <t>4+2</t>
  </si>
  <si>
    <t>53</t>
  </si>
  <si>
    <t>28611361</t>
  </si>
  <si>
    <t>koleno kanalizační PVC KG 160x45°</t>
  </si>
  <si>
    <t>432837969</t>
  </si>
  <si>
    <t>54</t>
  </si>
  <si>
    <t>28611588</t>
  </si>
  <si>
    <t>zátka kanalizace plastové KG DN 150</t>
  </si>
  <si>
    <t>1844387962</t>
  </si>
  <si>
    <t>55</t>
  </si>
  <si>
    <t>877310320</t>
  </si>
  <si>
    <t>Montáž odboček na kanalizačním potrubí z PP nebo tvrdého PVC-U trub hladkých plnostěnných DN 150</t>
  </si>
  <si>
    <t>-545316135</t>
  </si>
  <si>
    <t>Montáž tvarovek na kanalizačním plastovém potrubí z PP nebo PVC-U hladkého plnostěnného odboček DN 150</t>
  </si>
  <si>
    <t>https://podminky.urs.cz/item/CS_URS_2026_01/877310320</t>
  </si>
  <si>
    <t>56</t>
  </si>
  <si>
    <t>28611392</t>
  </si>
  <si>
    <t>odbočka kanalizační plastová s hrdlem KG 160/160/45°</t>
  </si>
  <si>
    <t>1990046732</t>
  </si>
  <si>
    <t>57</t>
  </si>
  <si>
    <t>890811811</t>
  </si>
  <si>
    <t>Bourání šachet z plastu ručně obestavěného prostoru do 1,5 m3</t>
  </si>
  <si>
    <t>1792060229</t>
  </si>
  <si>
    <t>Bourání šachet a jímek ručně velikosti obestavěného prostoru do 1,5 m3 z plastu</t>
  </si>
  <si>
    <t>https://podminky.urs.cz/item/CS_URS_2026_01/890811811</t>
  </si>
  <si>
    <t>3*3,14*0,175*0,175*1,5</t>
  </si>
  <si>
    <t>3,14*0,175*0,175*1,8</t>
  </si>
  <si>
    <t>58</t>
  </si>
  <si>
    <t>894812111</t>
  </si>
  <si>
    <t>Revizní a čistící šachta z PP šachtové dno DN 315/150 přímý tok</t>
  </si>
  <si>
    <t>-1283440536</t>
  </si>
  <si>
    <t>Revizní a čistící šachta z polypropylenu PP pro hladké trouby DN 315 šachtové dno (DN šachty / DN trubního vedení) DN 315/150 přímý tok</t>
  </si>
  <si>
    <t>https://podminky.urs.cz/item/CS_URS_2026_01/894812111</t>
  </si>
  <si>
    <t>"RŠ0" 1</t>
  </si>
  <si>
    <t>"RŠ1" 1</t>
  </si>
  <si>
    <t>59</t>
  </si>
  <si>
    <t>894812131</t>
  </si>
  <si>
    <t>Revizní a čistící šachta z PP DN 315 šachtová roura korugovaná bez hrdla světlé hloubky 1250 mm</t>
  </si>
  <si>
    <t>-2012059083</t>
  </si>
  <si>
    <t>Revizní a čistící šachta z polypropylenu PP pro hladké trouby DN 315 roura šachtová korugovaná bez hrdla, světlé hloubky 1250 mm</t>
  </si>
  <si>
    <t>https://podminky.urs.cz/item/CS_URS_2026_01/894812131</t>
  </si>
  <si>
    <t>60</t>
  </si>
  <si>
    <t>894812132</t>
  </si>
  <si>
    <t>Revizní a čistící šachta z PP DN 315 šachtová roura korugovaná bez hrdla světlé hloubky 2000 mm</t>
  </si>
  <si>
    <t>-1339424887</t>
  </si>
  <si>
    <t>Revizní a čistící šachta z polypropylenu PP pro hladké trouby DN 315 roura šachtová korugovaná bez hrdla, světlé hloubky 2000 mm</t>
  </si>
  <si>
    <t>https://podminky.urs.cz/item/CS_URS_2026_01/894812132</t>
  </si>
  <si>
    <t>61</t>
  </si>
  <si>
    <t>894812141</t>
  </si>
  <si>
    <t>Revizní a čistící šachta z PP DN 315 šachtová roura teleskopická světlé hloubky 375 mm</t>
  </si>
  <si>
    <t>755042061</t>
  </si>
  <si>
    <t>Revizní a čistící šachta z polypropylenu PP pro hladké trouby DN 315 roura šachtová korugovaná teleskopická (včetně těsnění) 375 mm</t>
  </si>
  <si>
    <t>https://podminky.urs.cz/item/CS_URS_2026_01/894812141</t>
  </si>
  <si>
    <t>62</t>
  </si>
  <si>
    <t>894812149</t>
  </si>
  <si>
    <t>Příplatek k rourám revizní a čistící šachty z PP DN 315 za uříznutí šachtové roury</t>
  </si>
  <si>
    <t>-1343605559</t>
  </si>
  <si>
    <t>Revizní a čistící šachta z polypropylenu PP pro hladké trouby DN 315 roura šachtová korugovaná Příplatek k cenám 2131 - 2142 za uříznutí šachtové roury</t>
  </si>
  <si>
    <t>https://podminky.urs.cz/item/CS_URS_2026_01/894812149</t>
  </si>
  <si>
    <t>63</t>
  </si>
  <si>
    <t>894812163</t>
  </si>
  <si>
    <t>Revizní a čistící šachta z PP DN 315 poklop litinový plný do teleskopické trubky pro třídu zatížení D400</t>
  </si>
  <si>
    <t>-93805836</t>
  </si>
  <si>
    <t>Revizní a čistící šachta z polypropylenu PP pro hladké trouby DN 315 poklop litinový (pro třídu zatížení) plný do teleskopické trubky (D400)</t>
  </si>
  <si>
    <t>https://podminky.urs.cz/item/CS_URS_2026_01/894812163</t>
  </si>
  <si>
    <t>64</t>
  </si>
  <si>
    <t>894812171</t>
  </si>
  <si>
    <t>Revizní a čistící šachta z PP DN 315 mříž dešťová litinová do teleskopu pro třídu zatížení D400</t>
  </si>
  <si>
    <t>854186089</t>
  </si>
  <si>
    <t>Revizní a čistící šachta z polypropylenu PP pro hladké trouby DN 315 mříž (pro třídu zatížení) dešťová litinová do teleskopu (D400)</t>
  </si>
  <si>
    <t>https://podminky.urs.cz/item/CS_URS_2026_01/894812171</t>
  </si>
  <si>
    <t>65</t>
  </si>
  <si>
    <t>894812202</t>
  </si>
  <si>
    <t>Revizní a čistící šachta z PP šachtové dno DN 425/150 průtočné 30°,60°,90°</t>
  </si>
  <si>
    <t>250020132</t>
  </si>
  <si>
    <t>Revizní a čistící šachta z polypropylenu PP pro hladké trouby DN 425 šachtové dno (DN šachty / DN trubního vedení) DN 425/150 průtočné 30°,60°,90°</t>
  </si>
  <si>
    <t>https://podminky.urs.cz/item/CS_URS_2026_01/894812202</t>
  </si>
  <si>
    <t>"RŠ4" 1</t>
  </si>
  <si>
    <t>66</t>
  </si>
  <si>
    <t>894812204</t>
  </si>
  <si>
    <t>Revizní a čistící šachta z PP šachtové dno DN 425/150 sběrné tvaru X</t>
  </si>
  <si>
    <t>-407128948</t>
  </si>
  <si>
    <t>Revizní a čistící šachta z polypropylenu PP pro hladké trouby DN 425 šachtové dno (DN šachty / DN trubního vedení) DN 425/150 sběrné tvaru X</t>
  </si>
  <si>
    <t>https://podminky.urs.cz/item/CS_URS_2026_01/894812204</t>
  </si>
  <si>
    <t>"RŠ3" 1</t>
  </si>
  <si>
    <t>67</t>
  </si>
  <si>
    <t>894812232</t>
  </si>
  <si>
    <t>Revizní a čistící šachta z PP DN 425 šachtová roura korugovaná bez hrdla světlé hloubky 2000 mm</t>
  </si>
  <si>
    <t>-56249786</t>
  </si>
  <si>
    <t>Revizní a čistící šachta z polypropylenu PP pro hladké trouby DN 425 roura šachtová korugovaná bez hrdla, světlé hloubky 2000 mm</t>
  </si>
  <si>
    <t>https://podminky.urs.cz/item/CS_URS_2026_01/894812232</t>
  </si>
  <si>
    <t>68</t>
  </si>
  <si>
    <t>894812241</t>
  </si>
  <si>
    <t>Revizní a čistící šachta z PP DN 425 šachtová roura teleskopická světlé hloubky 375 mm</t>
  </si>
  <si>
    <t>-1330702478</t>
  </si>
  <si>
    <t>Revizní a čistící šachta z polypropylenu PP pro hladké trouby DN 425 roura šachtová korugovaná teleskopická (včetně těsnění) 375 mm</t>
  </si>
  <si>
    <t>https://podminky.urs.cz/item/CS_URS_2026_01/894812241</t>
  </si>
  <si>
    <t>69</t>
  </si>
  <si>
    <t>894812249</t>
  </si>
  <si>
    <t>Příplatek k rourám revizní a čistící šachty z PP DN 425 za uříznutí šachtové roury</t>
  </si>
  <si>
    <t>-198736726</t>
  </si>
  <si>
    <t>Revizní a čistící šachta z polypropylenu PP pro hladké trouby DN 425 roura šachtová korugovaná Příplatek k cenám 2231 - 2242 za uříznutí šachtové roury</t>
  </si>
  <si>
    <t>https://podminky.urs.cz/item/CS_URS_2026_01/894812249</t>
  </si>
  <si>
    <t>70</t>
  </si>
  <si>
    <t>894812257</t>
  </si>
  <si>
    <t>Revizní a čistící šachta z PP DN 425 poklop plastový pochozí pro třídu zatížení A15</t>
  </si>
  <si>
    <t>100182957</t>
  </si>
  <si>
    <t>Revizní a čistící šachta z polypropylenu PP pro hladké trouby DN 425 poklop plastový (pro třídu zatížení) pochůzí (A15)</t>
  </si>
  <si>
    <t>https://podminky.urs.cz/item/CS_URS_2026_01/894812257</t>
  </si>
  <si>
    <t>71</t>
  </si>
  <si>
    <t>895941301</t>
  </si>
  <si>
    <t>Osazení vpusti uliční DN 450 z betonových dílců dno s výtokem</t>
  </si>
  <si>
    <t>-134481164</t>
  </si>
  <si>
    <t>Osazení vpusti uliční z betonových dílců DN 450 dno s výtokem</t>
  </si>
  <si>
    <t>https://podminky.urs.cz/item/CS_URS_2026_01/895941301</t>
  </si>
  <si>
    <t>72</t>
  </si>
  <si>
    <t>59223850</t>
  </si>
  <si>
    <t>dno pro uliční vpusť s výtokovým otvorem betonové 450x330x50mm</t>
  </si>
  <si>
    <t>-1642739724</t>
  </si>
  <si>
    <t>73</t>
  </si>
  <si>
    <t>895941313</t>
  </si>
  <si>
    <t>Osazení vpusti uliční DN 450 z betonových dílců skruž horní 295 mm</t>
  </si>
  <si>
    <t>1398503676</t>
  </si>
  <si>
    <t>Osazení vpusti uliční z betonových dílců DN 450 skruž horní 295 mm</t>
  </si>
  <si>
    <t>https://podminky.urs.cz/item/CS_URS_2026_01/895941313</t>
  </si>
  <si>
    <t>74</t>
  </si>
  <si>
    <t>59223340</t>
  </si>
  <si>
    <t>vpusť uliční DN 450 konus 11x270</t>
  </si>
  <si>
    <t>1694703843</t>
  </si>
  <si>
    <t>75</t>
  </si>
  <si>
    <t>895941321</t>
  </si>
  <si>
    <t>Osazení vpusti uliční DN 450 z betonových dílců skruž středová 195 mm</t>
  </si>
  <si>
    <t>729898068</t>
  </si>
  <si>
    <t>Osazení vpusti uliční z betonových dílců DN 450 skruž středová 195 mm</t>
  </si>
  <si>
    <t>https://podminky.urs.cz/item/CS_URS_2026_01/895941321</t>
  </si>
  <si>
    <t>76</t>
  </si>
  <si>
    <t>59223860</t>
  </si>
  <si>
    <t>skruž betonová středová pro uliční vpusť 450x195x50mm</t>
  </si>
  <si>
    <t>-674121686</t>
  </si>
  <si>
    <t>77</t>
  </si>
  <si>
    <t>895941323</t>
  </si>
  <si>
    <t>Osazení vpusti uliční DN 450 z betonových dílců skruž středová 570 mm</t>
  </si>
  <si>
    <t>1587533426</t>
  </si>
  <si>
    <t>Osazení vpusti uliční z betonových dílců DN 450 skruž středová 570 mm</t>
  </si>
  <si>
    <t>https://podminky.urs.cz/item/CS_URS_2026_01/895941323</t>
  </si>
  <si>
    <t>78</t>
  </si>
  <si>
    <t>59224488</t>
  </si>
  <si>
    <t>skruž betonová středová pro uliční vpusť 450x570x50mm</t>
  </si>
  <si>
    <t>-1601053913</t>
  </si>
  <si>
    <t>79</t>
  </si>
  <si>
    <t>899203112</t>
  </si>
  <si>
    <t>Osazení mříží litinových včetně rámů a košů na bahno pro třídu zatížení B125, C250</t>
  </si>
  <si>
    <t>430608750</t>
  </si>
  <si>
    <t>https://podminky.urs.cz/item/CS_URS_2026_01/899203112</t>
  </si>
  <si>
    <t>80</t>
  </si>
  <si>
    <t>59223250R</t>
  </si>
  <si>
    <t>mříž vtoková žlabová litinová k uliční vpusti 210x280mm včetně kalového koše</t>
  </si>
  <si>
    <t>1150841956</t>
  </si>
  <si>
    <t>81</t>
  </si>
  <si>
    <t>899661311</t>
  </si>
  <si>
    <t>Zřízení filtračního obalu drenážních trubek DN do 130 mm</t>
  </si>
  <si>
    <t>1639296193</t>
  </si>
  <si>
    <t>Zřízení filtračního obalu drenážních trubek ze skelné tkaniny, slaměných rohoží apod. proti zarůstání kořeny, zanášení zemitými částicemi nebo pískem DN do 130</t>
  </si>
  <si>
    <t>https://podminky.urs.cz/item/CS_URS_2026_01/899661311</t>
  </si>
  <si>
    <t>Ostatní konstrukce a práce, bourání</t>
  </si>
  <si>
    <t>82</t>
  </si>
  <si>
    <t>916231213</t>
  </si>
  <si>
    <t>Osazení chodníkového obrubníku betonového stojatého s boční opěrou do lože z betonu prostého</t>
  </si>
  <si>
    <t>-821920789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</si>
  <si>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</si>
  <si>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</si>
  <si>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83</t>
  </si>
  <si>
    <t>59217065</t>
  </si>
  <si>
    <t>obrubník parkový betonový 1000x50x300mm přírodní</t>
  </si>
  <si>
    <t>1542863433</t>
  </si>
  <si>
    <t>63,2</t>
  </si>
  <si>
    <t>63,2*1,02 'Přepočtené koeficientem množství</t>
  </si>
  <si>
    <t>84</t>
  </si>
  <si>
    <t>916991121</t>
  </si>
  <si>
    <t>Lože pod obrubníky, krajníky nebo obruby z dlažebních kostek z betonu prostého</t>
  </si>
  <si>
    <t>-135256583</t>
  </si>
  <si>
    <t>https://podminky.urs.cz/item/CS_URS_2026_01/916991121</t>
  </si>
  <si>
    <t>63,2*0,3*0,15</t>
  </si>
  <si>
    <t>85</t>
  </si>
  <si>
    <t>91822211R</t>
  </si>
  <si>
    <t>Ocelový pozinkovaný sloupek Ø76mm zakládaný do patky výšky přes 3 m</t>
  </si>
  <si>
    <t>1504934649</t>
  </si>
  <si>
    <t>specifikace dle PD a po schválení AD</t>
  </si>
  <si>
    <t>sloupek upravený pro montáž mantinelu a PP sítí</t>
  </si>
  <si>
    <t>5*(2*9+2*4)</t>
  </si>
  <si>
    <t>86</t>
  </si>
  <si>
    <t>931991211</t>
  </si>
  <si>
    <t>Výplň dilatačních spár z lehčených plastů tl 20 mm</t>
  </si>
  <si>
    <t>1556310266</t>
  </si>
  <si>
    <t>Výplň dilatačních spár z lehčených plastů, tl. 20 mm</t>
  </si>
  <si>
    <t>https://podminky.urs.cz/item/CS_URS_2026_01/931991211</t>
  </si>
  <si>
    <t>"opěrná stěna" 2*0,3*0,95</t>
  </si>
  <si>
    <t>87</t>
  </si>
  <si>
    <t>935923216</t>
  </si>
  <si>
    <t>Osazení vpusti pro odvodňovací žlab betonový nebo polymerbetonový s krycím roštem šířky do 210 mm</t>
  </si>
  <si>
    <t>-1720006781</t>
  </si>
  <si>
    <t>Osazení odvodňovacího žlabu s krycím roštem vpusti pro žlab šířky do 210 mm</t>
  </si>
  <si>
    <t>https://podminky.urs.cz/item/CS_URS_2026_01/935923216</t>
  </si>
  <si>
    <t>"DV3" 1</t>
  </si>
  <si>
    <t>88</t>
  </si>
  <si>
    <t>59223072</t>
  </si>
  <si>
    <t>vpusť odtoková polymerbetonová s integrovaným těsněním pro horizontální připojení potrubí pozinkovaná hrana 500x235x670</t>
  </si>
  <si>
    <t>-1238256169</t>
  </si>
  <si>
    <t>89</t>
  </si>
  <si>
    <t>56241032</t>
  </si>
  <si>
    <t>rošt můstkový C250 litina pro žlab š 200mm</t>
  </si>
  <si>
    <t>-1167565367</t>
  </si>
  <si>
    <t>1*0,5 'Přepočtené koeficientem množství</t>
  </si>
  <si>
    <t>90</t>
  </si>
  <si>
    <t>94441111R</t>
  </si>
  <si>
    <t>Polypropylenová síť oplocení zavěšená a napnutá mezi ocelové sloupky</t>
  </si>
  <si>
    <t>-2059204903</t>
  </si>
  <si>
    <t>dodávka a montáž včetně vodídích lanek, ok a dalšího potřebného příslušenství</t>
  </si>
  <si>
    <t>2,8*(2*25+2*15+4*1,5)</t>
  </si>
  <si>
    <t>998</t>
  </si>
  <si>
    <t>Přesun hmot</t>
  </si>
  <si>
    <t>91</t>
  </si>
  <si>
    <t>998222012</t>
  </si>
  <si>
    <t>Přesun hmot pro tělovýchovné plochy</t>
  </si>
  <si>
    <t>-2077414183</t>
  </si>
  <si>
    <t>Přesun hmot pro tělovýchovné plochy dopravní vzdálenost do 200 m</t>
  </si>
  <si>
    <t>https://podminky.urs.cz/item/CS_URS_2026_01/998222012</t>
  </si>
  <si>
    <t>PSV</t>
  </si>
  <si>
    <t>Práce a dodávky PSV</t>
  </si>
  <si>
    <t>711</t>
  </si>
  <si>
    <t>Izolace proti vodě, vlhkosti a plynům</t>
  </si>
  <si>
    <t>92</t>
  </si>
  <si>
    <t>711161112</t>
  </si>
  <si>
    <t>Izolace proti zemní vlhkosti nopovou fólií vodorovná, výška nopu 8,0 mm, tl do 0,6 mm</t>
  </si>
  <si>
    <t>-387719187</t>
  </si>
  <si>
    <t>Izolace proti zemní vlhkosti a beztlakové vodě nopovými fóliemi na ploše vodorovné V vrstva ochranná, odvětrávací a drenážní výška nopu 8,0 mm, tl. fólie do 0,6 mm</t>
  </si>
  <si>
    <t>https://podminky.urs.cz/item/CS_URS_2026_01/711161112</t>
  </si>
  <si>
    <t>"opěrná stěna" 0,6*(2*6,55+6,25+3)*1,1</t>
  </si>
  <si>
    <t>93</t>
  </si>
  <si>
    <t>711161212</t>
  </si>
  <si>
    <t>Izolace proti zemní vlhkosti nopovou fólií svislá, výška nopu 8,0 mm, tl do 0,6 mm</t>
  </si>
  <si>
    <t>-2086912768</t>
  </si>
  <si>
    <t>Izolace proti zemní vlhkosti a beztlakové vodě nopovými fóliemi na ploše svislé S vrstva ochranná, odvětrávací a drenážní výška nopu 8,0 mm, tl. fólie do 0,6 mm</t>
  </si>
  <si>
    <t>https://podminky.urs.cz/item/CS_URS_2026_01/711161212</t>
  </si>
  <si>
    <t>"opěrná stěna" 0,95*2*6,55+1,35*(6,25+3)*1,1</t>
  </si>
  <si>
    <t>94</t>
  </si>
  <si>
    <t>711493111</t>
  </si>
  <si>
    <t>Izolace proti podpovrchové a tlakové vodě vodorovná těsnicí hmotou dvousložkovou na bázi cementu</t>
  </si>
  <si>
    <t>1259788962</t>
  </si>
  <si>
    <t>Izolace proti podpovrchové a tlakové vodě - ostatní na ploše vodorovné V dvousložkovou na bázi cementu</t>
  </si>
  <si>
    <t>https://podminky.urs.cz/item/CS_URS_2026_01/711493111</t>
  </si>
  <si>
    <t>"opěrná stěna" 0,6*(2*6,55+6,25+3)</t>
  </si>
  <si>
    <t>95</t>
  </si>
  <si>
    <t>711493121</t>
  </si>
  <si>
    <t>Izolace proti podpovrchové a tlakové vodě svislá těsnicí hmotou dvousložkovou na bázi cementu</t>
  </si>
  <si>
    <t>-1998105379</t>
  </si>
  <si>
    <t>Izolace proti podpovrchové a tlakové vodě - ostatní na ploše svislé S dvousložkovou na bázi cementu</t>
  </si>
  <si>
    <t>https://podminky.urs.cz/item/CS_URS_2026_01/711493121</t>
  </si>
  <si>
    <t>"opěrná stěna" 0,95*2*6,55+1,35*(6,25+3)</t>
  </si>
  <si>
    <t>96</t>
  </si>
  <si>
    <t>998711121</t>
  </si>
  <si>
    <t>Přesun hmot tonážní pro izolace proti vodě, vlhkosti a plynům ruční v objektech v do 6 m</t>
  </si>
  <si>
    <t>-1011445959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</si>
  <si>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</si>
  <si>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https://podminky.urs.cz/item/CS_URS_2026_01/998711121</t>
  </si>
  <si>
    <t>97</t>
  </si>
  <si>
    <t>998711129</t>
  </si>
  <si>
    <t>Příplatek k ručnímu přesunu hmot tonážnímu pro izolace proti vodě, vlhkosti a plynům za zvětšený přesun ZKD 50 m</t>
  </si>
  <si>
    <t>-1275272444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</si>
  <si>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</si>
  <si>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https://podminky.urs.cz/item/CS_URS_2026_01/998711129</t>
  </si>
  <si>
    <t>762</t>
  </si>
  <si>
    <t>Konstrukce tesařské</t>
  </si>
  <si>
    <t>98</t>
  </si>
  <si>
    <t>762081510</t>
  </si>
  <si>
    <t>Plošné hoblování hraněného řeziva zabudovaného do konstrukce</t>
  </si>
  <si>
    <t>1846264075</t>
  </si>
  <si>
    <t>Hoblování hraněného řeziva zabudovaného do konstrukce plošné prkna, fošny</t>
  </si>
  <si>
    <t>https://podminky.urs.cz/item/CS_URS_2026_01/762081510</t>
  </si>
  <si>
    <t>103,2*2</t>
  </si>
  <si>
    <t>99</t>
  </si>
  <si>
    <t>762134122</t>
  </si>
  <si>
    <t>Montáž bednění stěn z hoblovaných fošen na sraz tl do 60 mm</t>
  </si>
  <si>
    <t>-817295592</t>
  </si>
  <si>
    <t>Montáž bednění stěn z hoblovaných fošen na sraz tl. do 60 mm</t>
  </si>
  <si>
    <t>https://podminky.urs.cz/item/CS_URS_2026_01/762134122</t>
  </si>
  <si>
    <t>mantinel v. 1,20 m z fošen tl. 40 mm</t>
  </si>
  <si>
    <t>1,2*(2*25+2*15+4*1,5)</t>
  </si>
  <si>
    <t>100</t>
  </si>
  <si>
    <t>60556101</t>
  </si>
  <si>
    <t>řezivo dubové sušené tl 50mm</t>
  </si>
  <si>
    <t>1938548358</t>
  </si>
  <si>
    <t>103,2*0,04</t>
  </si>
  <si>
    <t>4,128*1,15 'Přepočtené koeficientem množství</t>
  </si>
  <si>
    <t>101</t>
  </si>
  <si>
    <t>762195000</t>
  </si>
  <si>
    <t>Spojovací prostředky pro montáž stěn, příček, bednění stěn</t>
  </si>
  <si>
    <t>-456512911</t>
  </si>
  <si>
    <t>Spojovací prostředky stěn a příček hřebíky, svorníky, fixační prkna</t>
  </si>
  <si>
    <t>https://podminky.urs.cz/item/CS_URS_2026_01/762195000</t>
  </si>
  <si>
    <t>102</t>
  </si>
  <si>
    <t>998762121</t>
  </si>
  <si>
    <t>Přesun hmot tonážní pro kce tesařské ruční v objektech v do 6 m</t>
  </si>
  <si>
    <t>-957034661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</si>
  <si>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</si>
  <si>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https://podminky.urs.cz/item/CS_URS_2026_01/998762121</t>
  </si>
  <si>
    <t>103</t>
  </si>
  <si>
    <t>998762129</t>
  </si>
  <si>
    <t>Příplatek k ručnímu přesunu hmot tonážnímu pro kce tesařské za zvětšený přesun ZKD 50 m</t>
  </si>
  <si>
    <t>1198657205</t>
  </si>
  <si>
    <t>Přesun hmot pro konstrukce tesařské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</si>
  <si>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https://podminky.urs.cz/item/CS_URS_2026_01/998762129</t>
  </si>
  <si>
    <t>783</t>
  </si>
  <si>
    <t>Dokončovací práce - nátěry</t>
  </si>
  <si>
    <t>104</t>
  </si>
  <si>
    <t>783201201</t>
  </si>
  <si>
    <t>Obroušení tesařských konstrukcí před provedením nátěru</t>
  </si>
  <si>
    <t>-1800040224</t>
  </si>
  <si>
    <t>Příprava podkladu tesařských konstrukcí před provedením nátěru broušení</t>
  </si>
  <si>
    <t>https://podminky.urs.cz/item/CS_URS_2026_01/783201201</t>
  </si>
  <si>
    <t>mantinel výšky 1,2m z fošen</t>
  </si>
  <si>
    <t>105</t>
  </si>
  <si>
    <t>783201403</t>
  </si>
  <si>
    <t>Oprášení tesařských konstrukcí před provedením nátěru</t>
  </si>
  <si>
    <t>1648202884</t>
  </si>
  <si>
    <t>Příprava podkladu tesařských konstrukcí před provedením nátěru oprášení</t>
  </si>
  <si>
    <t>https://podminky.urs.cz/item/CS_URS_2026_01/783201403</t>
  </si>
  <si>
    <t>106</t>
  </si>
  <si>
    <t>783213021</t>
  </si>
  <si>
    <t>Napouštěcí dvojnásobný syntetický biodní nátěr tesařských prvků nezabudovaných do konstrukce</t>
  </si>
  <si>
    <t>-1759017654</t>
  </si>
  <si>
    <t>Preventivní napouštěcí nátěr tesařských prvků proti dřevokazným houbám, hmyzu a plísním nezabudovaných do konstrukce dvojnásobný syntetický</t>
  </si>
  <si>
    <t>https://podminky.urs.cz/item/CS_URS_2026_01/783213021</t>
  </si>
  <si>
    <t>107</t>
  </si>
  <si>
    <t>783218111</t>
  </si>
  <si>
    <t>Lazurovací dvojnásobný syntetický nátěr tesařských konstrukcí</t>
  </si>
  <si>
    <t>1757206721</t>
  </si>
  <si>
    <t>Lazurovací nátěr tesařských konstrukcí dvojnásobný syntetický</t>
  </si>
  <si>
    <t>https://podminky.urs.cz/item/CS_URS_2026_01/783218111</t>
  </si>
  <si>
    <t>01.02 - Elektroinstalace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</si>
  <si>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</si>
  <si>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</si>
  <si>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</si>
  <si>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</si>
  <si>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</si>
  <si>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741</t>
  </si>
  <si>
    <t>Elektroinstalace - silnoproud</t>
  </si>
  <si>
    <t>741112061</t>
  </si>
  <si>
    <t>Montáž krabice přístrojová zapuštěná plastová kruhová</t>
  </si>
  <si>
    <t>1425960133</t>
  </si>
  <si>
    <t>Montáž krabic elektroinstalačních bez napojení na trubky a lišty, demontáže a montáže víčka a přístroje přístrojových zapuštěných plastových kruhových do zdiva</t>
  </si>
  <si>
    <t>https://podminky.urs.cz/item/CS_URS_2026_01/741112061</t>
  </si>
  <si>
    <t>34571450</t>
  </si>
  <si>
    <t>krabice pod omítku PVC přístrojová kruhová D 70mm</t>
  </si>
  <si>
    <t>1187267019</t>
  </si>
  <si>
    <t>741122015</t>
  </si>
  <si>
    <t>Montáž kabel Cu bez ukončení uložený pod omítku plný kulatý 3x1,5 mm2 (např. CYKY, CYKFY)</t>
  </si>
  <si>
    <t>-784196257</t>
  </si>
  <si>
    <t>Montáž kabelů měděných bez ukončení uložených pod omítku plných kulatých (např. CYKY, CYKFY), počtu a průřezu žil 3x1,5 mm2</t>
  </si>
  <si>
    <t>https://podminky.urs.cz/item/CS_URS_2026_01/741122015</t>
  </si>
  <si>
    <t>34111030</t>
  </si>
  <si>
    <t>kabel instalační jádro Cu plné izolace PVC plášť PVC 450/750V (CYKY) 3x1,5mm2</t>
  </si>
  <si>
    <t>-1056336603</t>
  </si>
  <si>
    <t>3*1,15 'Přepočtené koeficientem množství</t>
  </si>
  <si>
    <t>741122143</t>
  </si>
  <si>
    <t>Montáž kabel Cu plný kulatý žíla 5x4 až 6 mm2 zatažený v trubkách (např. CYKY, CYKFY)</t>
  </si>
  <si>
    <t>-286255157</t>
  </si>
  <si>
    <t>Montáž kabelů měděných bez ukončení uložených v trubkách zatažených plných kulatých nebo bezhalogenových (např. CYKY, CYKFY) počtu a průřezu žil 5x4 až 6 mm2</t>
  </si>
  <si>
    <t>https://podminky.urs.cz/item/CS_URS_2026_01/741122143</t>
  </si>
  <si>
    <t>34111100</t>
  </si>
  <si>
    <t>kabel instalační jádro Cu plné izolace PVC plášť PVC 450/750V (CYKY) 5x6mm2</t>
  </si>
  <si>
    <t>-1080729618</t>
  </si>
  <si>
    <t>140</t>
  </si>
  <si>
    <t>140*1,15 'Přepočtené koeficientem množství</t>
  </si>
  <si>
    <t>741122643</t>
  </si>
  <si>
    <t>Montáž kabel Cu plný kulatý žíla 5x10 mm2 uložený pevně (např. CYKY, CYKFY)</t>
  </si>
  <si>
    <t>946171550</t>
  </si>
  <si>
    <t>Montáž kabelů měděných bez ukončení uložených pevně plných kulatých nebo bezhalogenových (např. CYKY, CYKFY) počtu a průřezu žil 5x10 mm2</t>
  </si>
  <si>
    <t>https://podminky.urs.cz/item/CS_URS_2026_01/741122643</t>
  </si>
  <si>
    <t>34113034</t>
  </si>
  <si>
    <t>kabel instalační jádro Cu plné izolace PVC plášť PVC 450/750V (CYKY) 5x10mm2</t>
  </si>
  <si>
    <t>1492659524</t>
  </si>
  <si>
    <t>45*1,15 'Přepočtené koeficientem množství</t>
  </si>
  <si>
    <t>741130001</t>
  </si>
  <si>
    <t>Ukončení vodič izolovaný do 2,5 mm2 v rozváděči nebo na přístroji</t>
  </si>
  <si>
    <t>141039372</t>
  </si>
  <si>
    <t>Ukončení vodičů izolovaných s označením a zapojením v rozváděči nebo na přístroji, průřezu žíly do 2,5 mm2</t>
  </si>
  <si>
    <t>https://podminky.urs.cz/item/CS_URS_2026_01/741130001</t>
  </si>
  <si>
    <t>741130004</t>
  </si>
  <si>
    <t>Ukončení vodič izolovaný do 6 mm2 v rozváděči nebo na přístroji</t>
  </si>
  <si>
    <t>-237506484</t>
  </si>
  <si>
    <t>Ukončení vodičů izolovaných s označením a zapojením v rozváděči nebo na přístroji, průřezu žíly do 6 mm2</t>
  </si>
  <si>
    <t>https://podminky.urs.cz/item/CS_URS_2026_01/741130004</t>
  </si>
  <si>
    <t>741130006</t>
  </si>
  <si>
    <t>Ukončení vodič izolovaný do 16 mm2 v rozváděči nebo na přístroji</t>
  </si>
  <si>
    <t>2054975931</t>
  </si>
  <si>
    <t>Ukončení vodičů izolovaných s označením a zapojením v rozváděči nebo na přístroji, průřezu žíly do 16 mm2</t>
  </si>
  <si>
    <t>https://podminky.urs.cz/item/CS_URS_2026_01/741130006</t>
  </si>
  <si>
    <t>741130025</t>
  </si>
  <si>
    <t>Ukončení vodič izolovaný do 16 mm2 na svorkovnici</t>
  </si>
  <si>
    <t>1565664184</t>
  </si>
  <si>
    <t>Ukončení vodičů izolovaných s označením a zapojením na svorkovnici s otevřením a uzavřením krytu, průřezu žíly do 16 mm2</t>
  </si>
  <si>
    <t>https://podminky.urs.cz/item/CS_URS_2026_01/741130025</t>
  </si>
  <si>
    <t>74121000R</t>
  </si>
  <si>
    <t>Úprava stávajícího rozvaděče R2 pro osazení 2 kusů nových jističů včetně materiálu</t>
  </si>
  <si>
    <t>-63135118</t>
  </si>
  <si>
    <t>74121010R</t>
  </si>
  <si>
    <t>Dodávka a montáž plastového rozvaděče RV pod omítku plechová dvířka 2 řady/28 modulů IP30 včetně náplně dle PD</t>
  </si>
  <si>
    <t>1112575235</t>
  </si>
  <si>
    <t>741310101</t>
  </si>
  <si>
    <t>Montáž spínač (polo)zapuštěný bezšroubové připojení 1-jednopólový se zapojením vodičů</t>
  </si>
  <si>
    <t>1263129659</t>
  </si>
  <si>
    <t>Montáž spínačů jedno nebo dvoupólových polozapuštěných nebo zapuštěných se zapojením vodičů bezšroubové připojení spínačů, řazení 1-jednopólových</t>
  </si>
  <si>
    <t>https://podminky.urs.cz/item/CS_URS_2026_01/741310101</t>
  </si>
  <si>
    <t>34539015</t>
  </si>
  <si>
    <t>přístroj spínače jednopólového, řazení 1, 1So, 1S bezšroubové svorky</t>
  </si>
  <si>
    <t>-907815221</t>
  </si>
  <si>
    <t>34539049</t>
  </si>
  <si>
    <t>kryt spínače jednoduchý</t>
  </si>
  <si>
    <t>2132529203</t>
  </si>
  <si>
    <t>34539059</t>
  </si>
  <si>
    <t>rámeček jednonásobný</t>
  </si>
  <si>
    <t>1119309358</t>
  </si>
  <si>
    <t>741320165</t>
  </si>
  <si>
    <t>Montáž jističů třípólových nn do 25 A ve skříni se zapojením vodičů</t>
  </si>
  <si>
    <t>-1621833831</t>
  </si>
  <si>
    <t>Montáž jističů se zapojením vodičů třípólových nn do 25 A ve skříni</t>
  </si>
  <si>
    <t>https://podminky.urs.cz/item/CS_URS_2026_01/741320165</t>
  </si>
  <si>
    <t>35822402</t>
  </si>
  <si>
    <t>jistič 3-pólový 20 A vypínací charakteristika B vypínací schopnost 10 kA</t>
  </si>
  <si>
    <t>-900065933</t>
  </si>
  <si>
    <t>741410021</t>
  </si>
  <si>
    <t>Montáž pásku uzemňovacího průřezu do 120 mm2 v městské zástavbě v zemi</t>
  </si>
  <si>
    <t>-1323648147</t>
  </si>
  <si>
    <t>Montáž uzemňovacího vedení s upevněním, propojením a připojením pomocí svorek v zemi s izolací spojů pásku průřezu do 120 mm2 v městské zástavbě</t>
  </si>
  <si>
    <t>https://podminky.urs.cz/item/CS_URS_2026_01/741410021</t>
  </si>
  <si>
    <t>35442062</t>
  </si>
  <si>
    <t>pás zemnící 30x4mm FeZn</t>
  </si>
  <si>
    <t>kg</t>
  </si>
  <si>
    <t>-206325365</t>
  </si>
  <si>
    <t>120*0,96</t>
  </si>
  <si>
    <t>115,2*1,1 'Přepočtené koeficientem množství</t>
  </si>
  <si>
    <t>741420020</t>
  </si>
  <si>
    <t>Montáž svorka hromosvodná s jedním šroubem</t>
  </si>
  <si>
    <t>-507602451</t>
  </si>
  <si>
    <t>Montáž hromosvodného vedení svorek s jedním šroubem</t>
  </si>
  <si>
    <t>https://podminky.urs.cz/item/CS_URS_2026_01/741420020</t>
  </si>
  <si>
    <t>35442036</t>
  </si>
  <si>
    <t>svorka uzemnění nerez připojovací</t>
  </si>
  <si>
    <t>-1001530313</t>
  </si>
  <si>
    <t>741420021</t>
  </si>
  <si>
    <t>Montáž svorka hromosvodná se 2 šrouby</t>
  </si>
  <si>
    <t>912481896</t>
  </si>
  <si>
    <t>Montáž hromosvodného vedení svorek se 2 šrouby</t>
  </si>
  <si>
    <t>https://podminky.urs.cz/item/CS_URS_2026_01/741420021</t>
  </si>
  <si>
    <t>35431024</t>
  </si>
  <si>
    <t>svorka uzemnění FeZn křížová pro vodič D 6- 10mm s mezideskou</t>
  </si>
  <si>
    <t>2022143494</t>
  </si>
  <si>
    <t>74142005R</t>
  </si>
  <si>
    <t>Ochrana zemnící svorky plastovou páskou</t>
  </si>
  <si>
    <t>-1510695403</t>
  </si>
  <si>
    <t>35442235</t>
  </si>
  <si>
    <t>antikorozní páska petrolátová</t>
  </si>
  <si>
    <t>942603733</t>
  </si>
  <si>
    <t>741810002</t>
  </si>
  <si>
    <t>Celková prohlídka elektrického rozvodu a zařízení přes 100 000 do 500 000,- Kč</t>
  </si>
  <si>
    <t>-1342524726</t>
  </si>
  <si>
    <t>Zkoušky a prohlídky elektrických rozvodů a zařízení celková prohlídka a vyhotovení revizní zprávy pro objem montážních prací přes 100 do 500 tis. Kč</t>
  </si>
  <si>
    <t>https://podminky.urs.cz/item/CS_URS_2026_01/741810002</t>
  </si>
  <si>
    <t>741910601</t>
  </si>
  <si>
    <t>Montáž příchytka plastová do 4 otvorů</t>
  </si>
  <si>
    <t>692404023</t>
  </si>
  <si>
    <t>Montáž ostatních nosných prvků příchytek plastových, počtu otvorů do 4</t>
  </si>
  <si>
    <t>https://podminky.urs.cz/item/CS_URS_2026_01/741910601</t>
  </si>
  <si>
    <t>35432541</t>
  </si>
  <si>
    <t>příchytka SONAP kabelová 14-28mm</t>
  </si>
  <si>
    <t>-2118683375</t>
  </si>
  <si>
    <t>998741121</t>
  </si>
  <si>
    <t>Přesun hmot tonážní pro silnoproud ruční v objektech v do 6 m</t>
  </si>
  <si>
    <t>1954643888</t>
  </si>
  <si>
    <t>Přesun hmot pro silnoproud stanovený z hmotnosti přesunovaného materiálu vodorovná dopravní vzdálenost do 50 m ruční (bez užití mechanizace) v objektech výšky do 6 m</t>
  </si>
  <si>
    <t>https://podminky.urs.cz/item/CS_URS_2026_01/998741121</t>
  </si>
  <si>
    <t>Práce a dodávky M</t>
  </si>
  <si>
    <t>21-M</t>
  </si>
  <si>
    <t>Elektromontáže</t>
  </si>
  <si>
    <t>210203902</t>
  </si>
  <si>
    <t>Montáž svítidel LED se zapojením vodičů průmyslových nebo venkovních na sloupek parkový</t>
  </si>
  <si>
    <t>-1966000637</t>
  </si>
  <si>
    <t>https://podminky.urs.cz/item/CS_URS_2026_01/210203902</t>
  </si>
  <si>
    <t>34774022</t>
  </si>
  <si>
    <t>svítidlo parkové na sloupek LED IP66 30-40W 3000-5000lm</t>
  </si>
  <si>
    <t>128</t>
  </si>
  <si>
    <t>-637517765</t>
  </si>
  <si>
    <t>210204002</t>
  </si>
  <si>
    <t>Montáž stožárů osvětlení parkových ocelových</t>
  </si>
  <si>
    <t>1563394762</t>
  </si>
  <si>
    <t>https://podminky.urs.cz/item/CS_URS_2026_01/210204002</t>
  </si>
  <si>
    <t>31674068</t>
  </si>
  <si>
    <t>stožár osvětlovací sadový Pz 133/89/60 v 7,0m</t>
  </si>
  <si>
    <t>-528135390</t>
  </si>
  <si>
    <t>210204222</t>
  </si>
  <si>
    <t>Montáž manžety stožárové průměru přes 150 mm</t>
  </si>
  <si>
    <t>741273137</t>
  </si>
  <si>
    <t>Montáž ostatních doplňků osvětlení manžety stožárové, průměru přes 150 mm</t>
  </si>
  <si>
    <t>https://podminky.urs.cz/item/CS_URS_2026_01/210204222</t>
  </si>
  <si>
    <t>31674128R</t>
  </si>
  <si>
    <t>manžeta plastová ochranná na stožár d=315mm, l=1500mm</t>
  </si>
  <si>
    <t>-722145839</t>
  </si>
  <si>
    <t>46-M</t>
  </si>
  <si>
    <t>Zemní práce při extr.mont.pracích</t>
  </si>
  <si>
    <t>460131113</t>
  </si>
  <si>
    <t>Hloubení nezapažených jam při elektromontážích ručně v hornině tř I skupiny 3</t>
  </si>
  <si>
    <t>-599091479</t>
  </si>
  <si>
    <t>Hloubení jam ručně včetně urovnání dna s přemístěním výkopku do vzdálenosti 3 m od okraje jámy nebo s naložením na dopravní prostředek v hornině třídy těžitelnosti I skupiny 3</t>
  </si>
  <si>
    <t>https://podminky.urs.cz/item/CS_URS_2026_01/460131113</t>
  </si>
  <si>
    <t>výkop jámy do 2m3 pro stožár VO</t>
  </si>
  <si>
    <t>2*3</t>
  </si>
  <si>
    <t>460161172</t>
  </si>
  <si>
    <t>Hloubení kabelových rýh ručně š 35 cm hl 80 cm v hornině tř I skupiny 3</t>
  </si>
  <si>
    <t>-1307034536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</si>
  <si>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</si>
  <si>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https://podminky.urs.cz/item/CS_URS_2026_01/460161172</t>
  </si>
  <si>
    <t>460341113</t>
  </si>
  <si>
    <t>Vodorovné přemístění horniny jakékoliv třídy dopravními prostředky při elektromontážích přes 500 do 1000 m</t>
  </si>
  <si>
    <t>973731725</t>
  </si>
  <si>
    <t>Vodorovné přemístění (odvoz) horniny dopravními prostředky včetně složení, bez naložení a rozprostření jakékoliv třídy, na vzdálenost přes 500 do 1000 m</t>
  </si>
  <si>
    <t>https://podminky.urs.cz/item/CS_URS_2026_01/460341113</t>
  </si>
  <si>
    <t>6+7</t>
  </si>
  <si>
    <t>460341121</t>
  </si>
  <si>
    <t>Příplatek k vodorovnému přemístění horniny dopravními prostředky při elektromontážích za každých dalších i započatých 1000 m</t>
  </si>
  <si>
    <t>1755401793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</si>
  <si>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</si>
  <si>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https://podminky.urs.cz/item/CS_URS_2026_01/460341121</t>
  </si>
  <si>
    <t>13*9</t>
  </si>
  <si>
    <t>460361121</t>
  </si>
  <si>
    <t>-1636834383</t>
  </si>
  <si>
    <t>https://podminky.urs.cz/item/CS_URS_2026_01/460361121</t>
  </si>
  <si>
    <t>13*1,8</t>
  </si>
  <si>
    <t>460371111</t>
  </si>
  <si>
    <t>Naložení výkopku při elektromontážích ručně z hornin třídy I skupiny 1 až 3</t>
  </si>
  <si>
    <t>-580391274</t>
  </si>
  <si>
    <t>Naložení výkopku ručně z hornin třídy těžitelnosti I skupiny 1 až 3</t>
  </si>
  <si>
    <t>https://podminky.urs.cz/item/CS_URS_2026_01/460371111</t>
  </si>
  <si>
    <t>460431182</t>
  </si>
  <si>
    <t>Zásyp kabelových rýh ručně se zhutněním š 35 cm hl 80 cm z horniny tř I skupiny 3</t>
  </si>
  <si>
    <t>1673917655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</si>
  <si>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</si>
  <si>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https://podminky.urs.cz/item/CS_URS_2026_01/460431182</t>
  </si>
  <si>
    <t>460481122</t>
  </si>
  <si>
    <t>Úprava pláně při elektromontážích v hornině třídy těžitelnosti I skupiny 3 se zhutněním ručně</t>
  </si>
  <si>
    <t>-1472242796</t>
  </si>
  <si>
    <t>Úprava pláně ručně v hornině třídy těžitelnosti I skupiny 3 se zhutněním</t>
  </si>
  <si>
    <t>https://podminky.urs.cz/item/CS_URS_2026_01/460481122</t>
  </si>
  <si>
    <t>460641112</t>
  </si>
  <si>
    <t>Základové konstrukce při elektromontážích z monolitického betonu tř. C 12/15</t>
  </si>
  <si>
    <t>-1584675474</t>
  </si>
  <si>
    <t>Základové konstrukce základ bez bednění do rostlé zeminy z monolitického betonu tř. C 12/15</t>
  </si>
  <si>
    <t>https://podminky.urs.cz/item/CS_URS_2026_01/460641112</t>
  </si>
  <si>
    <t>460671113</t>
  </si>
  <si>
    <t>Výstražná fólie pro krytí kabelů šířky přes 25 do 35 cm</t>
  </si>
  <si>
    <t>-1530798239</t>
  </si>
  <si>
    <t>Výstražné prvky pro krytí kabelů včetně vyrovnání povrchu rýhy, rozvinutí a uložení fólie, šířky přes 25 do 35 cm</t>
  </si>
  <si>
    <t>https://podminky.urs.cz/item/CS_URS_2026_01/460671113</t>
  </si>
  <si>
    <t>460791211</t>
  </si>
  <si>
    <t>Montáž trubek ochranných plastových uložených volně do rýhy ohebných D do 32 mm</t>
  </si>
  <si>
    <t>1027658463</t>
  </si>
  <si>
    <t>Montáž trubek ochranných uložených volně do rýhy plastových ohebných, vnitřního průměru do 32 mm</t>
  </si>
  <si>
    <t>https://podminky.urs.cz/item/CS_URS_2026_01/460791211</t>
  </si>
  <si>
    <t>34571350</t>
  </si>
  <si>
    <t>trubka elektroinstalační ohebná dvouplášťová korugovaná HDPE (chránička) D 32/40mm</t>
  </si>
  <si>
    <t>-2049607436</t>
  </si>
  <si>
    <t>140*1,05 'Přepočtené koeficientem množství</t>
  </si>
  <si>
    <t>468081311</t>
  </si>
  <si>
    <t>Vybourání otvorů pro elektroinstalace ve zdivu cihelném pl do 0,0225 m2 tl do 15 cm</t>
  </si>
  <si>
    <t>183398872</t>
  </si>
  <si>
    <t>Vybourání otvorů ve zdivu cihelném plochy do 0,0225 m2 a tloušťky do 15 cm</t>
  </si>
  <si>
    <t>https://podminky.urs.cz/item/CS_URS_2026_01/468081311</t>
  </si>
  <si>
    <t>468081312</t>
  </si>
  <si>
    <t>Vybourání otvorů pro elektroinstalace ve zdivu cihelném pl do 0,0225 m2 tl přes 15 do 30 cm</t>
  </si>
  <si>
    <t>1768580848</t>
  </si>
  <si>
    <t>Vybourání otvorů ve zdivu cihelném plochy do 0,0225 m2 a tloušťky přes 15 do 30 cm</t>
  </si>
  <si>
    <t>https://podminky.urs.cz/item/CS_URS_2026_01/468081312</t>
  </si>
  <si>
    <t>468081314</t>
  </si>
  <si>
    <t>Vybourání otvorů pro elektroinstalace ve zdivu cihelném pl do 0,0225 m2 tl přes 45 do 60 cm</t>
  </si>
  <si>
    <t>-1976356755</t>
  </si>
  <si>
    <t>Vybourání otvorů ve zdivu cihelném plochy do 0,0225 m2 a tloušťky přes 45 do 60 cm</t>
  </si>
  <si>
    <t>https://podminky.urs.cz/item/CS_URS_2026_01/468081314</t>
  </si>
  <si>
    <t>468101411</t>
  </si>
  <si>
    <t>Vysekání rýh pro montáž trubek a kabelů v cihelných zdech hl do 3 cm a š do 3 cm</t>
  </si>
  <si>
    <t>2024455546</t>
  </si>
  <si>
    <t>Vysekání rýh pro montáž trubek a kabelů v cihelných zdech hloubky do 3 cm a šířky do 3 cm</t>
  </si>
  <si>
    <t>https://podminky.urs.cz/item/CS_URS_2026_01/468101411</t>
  </si>
  <si>
    <t>469972212</t>
  </si>
  <si>
    <t>Odvoz vybouraných hmot při elektromontážích do 1 km</t>
  </si>
  <si>
    <t>-2073791591</t>
  </si>
  <si>
    <t>Odvoz suti nebo vybouraných hmot bez naložení, se složením a hrubým urovnáním vybouraných hmot do 1 km</t>
  </si>
  <si>
    <t>https://podminky.urs.cz/item/CS_URS_2026_01/469972212</t>
  </si>
  <si>
    <t>469972222</t>
  </si>
  <si>
    <t>Příplatek k odvozu vybouraných hmot při elektromontážích za každý další 1 km</t>
  </si>
  <si>
    <t>1299544582</t>
  </si>
  <si>
    <t>Odvoz suti nebo vybouraných hmot bez naložení, se složením a hrubým urovnáním vybouraných hmot Příplatek k ceně za každý další i započatý 1 km</t>
  </si>
  <si>
    <t>https://podminky.urs.cz/item/CS_URS_2026_01/469972222</t>
  </si>
  <si>
    <t>0,032*9</t>
  </si>
  <si>
    <t>469972312</t>
  </si>
  <si>
    <t>Nakládání vybouraných hmot na dopravní prostředky pro vodorovnou dopravu při elektromontážích</t>
  </si>
  <si>
    <t>654920924</t>
  </si>
  <si>
    <t>Nakládání suti nebo vybouraných hmot na dopravní prostředky pro vodorovnou dopravu vybouraných hmot</t>
  </si>
  <si>
    <t>https://podminky.urs.cz/item/CS_URS_2026_01/469972312</t>
  </si>
  <si>
    <t>469973116</t>
  </si>
  <si>
    <t>Poplatek za uložení na skládce (skládkovné) stavebního odpadu směsného kód odpadu 17 09 04</t>
  </si>
  <si>
    <t>399075940</t>
  </si>
  <si>
    <t>Poplatek za uložení stavebního odpadu (skládkovné) na skládce směsného stavebního a demoličního zatříděného do Katalogu odpadů pod kódem 17 09 04</t>
  </si>
  <si>
    <t>https://podminky.urs.cz/item/CS_URS_2026_01/469973116</t>
  </si>
  <si>
    <t>469981111</t>
  </si>
  <si>
    <t>Přesun hmot pro pomocné stavební práce při elektromontážích do 1000 m</t>
  </si>
  <si>
    <t>1317397723</t>
  </si>
  <si>
    <t>Přesun hmot pro pomocné stavební práce při elektromontážích dopravní vzdálenost do 1000 m</t>
  </si>
  <si>
    <t>https://podminky.urs.cz/item/CS_URS_2026_01/469981111</t>
  </si>
  <si>
    <t>HZS</t>
  </si>
  <si>
    <t>Hodinové zúčtovací sazby</t>
  </si>
  <si>
    <t>HZS2491</t>
  </si>
  <si>
    <t>Hodinová zúčtovací sazba dělník zednických výpomocí</t>
  </si>
  <si>
    <t>hod</t>
  </si>
  <si>
    <t>512</t>
  </si>
  <si>
    <t>-1989281173</t>
  </si>
  <si>
    <t>Hodinové zúčtovací sazby profesí PSV zednické výpomoci a pomocné práce PSV dělník zednických výpomocí</t>
  </si>
  <si>
    <t>https://podminky.urs.cz/item/CS_URS_2026_01/HZS2491</t>
  </si>
  <si>
    <t>02 - Běžecká dráha</t>
  </si>
  <si>
    <t>132351102</t>
  </si>
  <si>
    <t>Hloubení rýh nezapažených š do 800 mm v hornině třídy těžitelnosti II skupiny 4 objem do 50 m3 strojně</t>
  </si>
  <si>
    <t>-1771964673</t>
  </si>
  <si>
    <t>Hloubení nezapažených rýh šířky do 800 mm strojně s urovnáním dna do předepsaného profilu a spádu v hornině třídy těžitelnosti II skupiny 4 přes 20 do 50 m3</t>
  </si>
  <si>
    <t>https://podminky.urs.cz/item/CS_URS_2026_01/132351102</t>
  </si>
  <si>
    <t>"drenážní potrubí" 85*0,5*0,5</t>
  </si>
  <si>
    <t>-850589086</t>
  </si>
  <si>
    <t>-2036733478</t>
  </si>
  <si>
    <t>2053734864</t>
  </si>
  <si>
    <t>21,25*1,8</t>
  </si>
  <si>
    <t>-427499487</t>
  </si>
  <si>
    <t>174211101</t>
  </si>
  <si>
    <t>Zásyp jam, šachet rýh nebo kolem objektů sypaninou bez zhutnění ručně</t>
  </si>
  <si>
    <t>1585623692</t>
  </si>
  <si>
    <t>Zásyp sypaninou z jakékoliv horniny ručně s uložením výkopku ve vrstvách bez zhutnění jam, šachet, rýh nebo kolem objektů v těchto vykopávkách</t>
  </si>
  <si>
    <t>https://podminky.urs.cz/item/CS_URS_2026_01/174211101</t>
  </si>
  <si>
    <t>"S06" 20*0,35</t>
  </si>
  <si>
    <t>58154410</t>
  </si>
  <si>
    <t>písek křemičitý sušený frakce 0,1</t>
  </si>
  <si>
    <t>-1280616158</t>
  </si>
  <si>
    <t>"S06" 7*2</t>
  </si>
  <si>
    <t>1314429664</t>
  </si>
  <si>
    <t>381+20</t>
  </si>
  <si>
    <t>-1625687710</t>
  </si>
  <si>
    <t>kamenivo frakce 16/32</t>
  </si>
  <si>
    <t>85*0,5*0,3</t>
  </si>
  <si>
    <t>1376101877</t>
  </si>
  <si>
    <t>85*2</t>
  </si>
  <si>
    <t>209606896</t>
  </si>
  <si>
    <t>170</t>
  </si>
  <si>
    <t>170*1,1845 'Přepočtené koeficientem množství</t>
  </si>
  <si>
    <t>-1857329625</t>
  </si>
  <si>
    <t>85*0,5*0,2</t>
  </si>
  <si>
    <t>137730911</t>
  </si>
  <si>
    <t>"S06" 20</t>
  </si>
  <si>
    <t>-1988088474</t>
  </si>
  <si>
    <t>20*1,1845 'Přepočtené koeficientem množství</t>
  </si>
  <si>
    <t>56420111R</t>
  </si>
  <si>
    <t>Podklad nebo podsyp ze štěrkopísku ŠP plochy přes 100 m2 tl 20 mm</t>
  </si>
  <si>
    <t>635612073</t>
  </si>
  <si>
    <t>Podklad nebo podsyp ze štěrkopísku ŠP s rozprostřením, vlhčením a zhutněním plochy přes 100 m2, po zhutnění tl. 20 mm</t>
  </si>
  <si>
    <t>"frakce 0-4" 381</t>
  </si>
  <si>
    <t>564811011</t>
  </si>
  <si>
    <t>Podklad ze štěrkodrtě ŠD plochy do 100 m2 tl 50 mm</t>
  </si>
  <si>
    <t>1759180284</t>
  </si>
  <si>
    <t>Podklad ze štěrkodrti ŠD s rozprostřením a zhutněním plochy jednotlivě do 100 m2, po zhutnění tl. 50 mm</t>
  </si>
  <si>
    <t>https://podminky.urs.cz/item/CS_URS_2026_01/564811011</t>
  </si>
  <si>
    <t>"S09 - frakce 0/32" 20</t>
  </si>
  <si>
    <t>564811112</t>
  </si>
  <si>
    <t>Podklad ze štěrkodrtě ŠD plochy přes 100 m2 tl 60 mm</t>
  </si>
  <si>
    <t>-2068941484</t>
  </si>
  <si>
    <t>Podklad ze štěrkodrti ŠD s rozprostřením a zhutněním plochy přes 100 m2, po zhutnění tl. 60 mm</t>
  </si>
  <si>
    <t>https://podminky.urs.cz/item/CS_URS_2026_01/564811112</t>
  </si>
  <si>
    <t>"frakce 0-32" 381</t>
  </si>
  <si>
    <t>564851111</t>
  </si>
  <si>
    <t>Podklad ze štěrkodrtě ŠD plochy přes 100 m2 tl 150 mm</t>
  </si>
  <si>
    <t>-1343395598</t>
  </si>
  <si>
    <t>Podklad ze štěrkodrti ŠD s rozprostřením a zhutněním plochy přes 100 m2, po zhutnění tl. 150 mm</t>
  </si>
  <si>
    <t>https://podminky.urs.cz/item/CS_URS_2026_01/564851111</t>
  </si>
  <si>
    <t>"frakce 0-63" 381</t>
  </si>
  <si>
    <t>573191111</t>
  </si>
  <si>
    <t>Postřik infiltrační kationaktivní emulzí v množství 1 kg/m2</t>
  </si>
  <si>
    <t>1692784669</t>
  </si>
  <si>
    <t>Postřik infiltrační kationaktivní emulzí v množství 1,00 kg/m2</t>
  </si>
  <si>
    <t>https://podminky.urs.cz/item/CS_URS_2026_01/573191111</t>
  </si>
  <si>
    <t>573231109</t>
  </si>
  <si>
    <t>Postřik živičný spojovací ze silniční emulze v množství 0,60 kg/m2</t>
  </si>
  <si>
    <t>-1925940316</t>
  </si>
  <si>
    <t>Postřik spojovací PS bez posypu kamenivem ze silniční emulze, v množství 0,60 kg/m2</t>
  </si>
  <si>
    <t>https://podminky.urs.cz/item/CS_URS_2026_01/573231109</t>
  </si>
  <si>
    <t>576136111</t>
  </si>
  <si>
    <t>Asfaltový koberec otevřený AKO 8 tl 40 mm š do 3 m z modifikovaného asfaltu</t>
  </si>
  <si>
    <t>1747891343</t>
  </si>
  <si>
    <t>Asfaltový koberec otevřený AKO 8 z modifikovaného asfaltu s rozprostřením a se zhutněním v pruhu šířky do 3 m, po zhutnění tl. 40 mm</t>
  </si>
  <si>
    <t>https://podminky.urs.cz/item/CS_URS_2026_01/576136111</t>
  </si>
  <si>
    <t>576136311</t>
  </si>
  <si>
    <t>Asfaltový koberec otevřený AKO 16 tl 40 mm š do 3 m z nemodifikovaného asfaltu</t>
  </si>
  <si>
    <t>-1347320736</t>
  </si>
  <si>
    <t>Asfaltový koberec otevřený AKO 16 z nemodifikovaného asfaltu s rozprostřením a se zhutněním v pruhu šířky do 3 m, po zhutnění tl. 40 mm</t>
  </si>
  <si>
    <t>https://podminky.urs.cz/item/CS_URS_2026_01/576136311</t>
  </si>
  <si>
    <t>579221222</t>
  </si>
  <si>
    <t>Strojně litý pryžový povrch 1-vrstvý tl 13 mm 1 ostatní barva s impregnací na asfalt přes 300 m2</t>
  </si>
  <si>
    <t>1037353217</t>
  </si>
  <si>
    <t>Venkovní lité pryžové povrchy na asfaltový podklad jednovrstvé tloušťky 13 mm s impregnací na podklad, prováděné strojně plochy přes 300 m2 jedna barva ostatní</t>
  </si>
  <si>
    <t>https://podminky.urs.cz/item/CS_URS_2026_01/579221222</t>
  </si>
  <si>
    <t>579291111</t>
  </si>
  <si>
    <t>Lajnování venkovního litého pryžového povrchu elastickým lakem v různé barevnosti</t>
  </si>
  <si>
    <t>1634080770</t>
  </si>
  <si>
    <t>Venkovní lité pryžové povrchy - vodorovné značení (lajnování) dvousložkovým elastickým lakem</t>
  </si>
  <si>
    <t>https://podminky.urs.cz/item/CS_URS_2026_01/579291111</t>
  </si>
  <si>
    <t>2*68,65</t>
  </si>
  <si>
    <t>2*29,95+4,585</t>
  </si>
  <si>
    <t>2*3,75</t>
  </si>
  <si>
    <t>-234006993</t>
  </si>
  <si>
    <t>-1867790434</t>
  </si>
  <si>
    <t>85*1,01 'Přepočtené koeficientem množství</t>
  </si>
  <si>
    <t>91633110R</t>
  </si>
  <si>
    <t>Osazení odrazového břevna do lože z betonu</t>
  </si>
  <si>
    <t>619148452</t>
  </si>
  <si>
    <t>Osazení odrazového břevna s ložem tl. od 50 do 100 mm z betonu prostého tř. C 12/15</t>
  </si>
  <si>
    <t>59217003R</t>
  </si>
  <si>
    <t>odrazové břevno 300x1350mm z voděvzdorné foliované překližky usazené do hliníkového základového rámu včetně dopravy</t>
  </si>
  <si>
    <t>-1595515488</t>
  </si>
  <si>
    <t>specifikace dle PD, zakázková výroba</t>
  </si>
  <si>
    <t>91633111R</t>
  </si>
  <si>
    <t>Osazení lapače písku do lože z betonu bez boční opěry</t>
  </si>
  <si>
    <t>-1802821683</t>
  </si>
  <si>
    <t>Osazení lapače písku s ložem tl. od 50 do 100 mm z betonu prostého tř. C 12/15 bez boční opěry</t>
  </si>
  <si>
    <t>pískové doskočiště</t>
  </si>
  <si>
    <t>2*7,85+3,85</t>
  </si>
  <si>
    <t>59217004R</t>
  </si>
  <si>
    <t>lapač písku šíře 500mm, hloubka 105mm, konstrukce Fe/Zn, plast, pororošt, pryžová rohož včetně dopravy</t>
  </si>
  <si>
    <t>-892138468</t>
  </si>
  <si>
    <t>19,55</t>
  </si>
  <si>
    <t>916331112</t>
  </si>
  <si>
    <t>Osazení zahradního obrubníku betonového do lože z betonu s boční opěrou</t>
  </si>
  <si>
    <t>-1395319027</t>
  </si>
  <si>
    <t>Osazení zahradního obrubníku betonového s ložem tl. od 50 do 100 mm z betonu prostého tř. C 12/15 s boční opěrou z betonu prostého tř. C 12/15</t>
  </si>
  <si>
    <t>https://podminky.urs.cz/item/CS_URS_2026_01/916331112</t>
  </si>
  <si>
    <t>59217005R</t>
  </si>
  <si>
    <t>betonový obrubník s měkčenou vrchní hranou z EDPM 1000x60x300mm</t>
  </si>
  <si>
    <t>1405048001</t>
  </si>
  <si>
    <t>dodávka speciálního obrubníku s integrovanou hranou z EPDM</t>
  </si>
  <si>
    <t>175</t>
  </si>
  <si>
    <t>175*1,02 'Přepočtené koeficientem množství</t>
  </si>
  <si>
    <t>-1052457440</t>
  </si>
  <si>
    <t>175*0,3*0,15</t>
  </si>
  <si>
    <t>1,35*0,3*0,15</t>
  </si>
  <si>
    <t>19,55*0,5*0,15</t>
  </si>
  <si>
    <t>-179210175</t>
  </si>
  <si>
    <t>03 - Workoutové hřiště</t>
  </si>
  <si>
    <t>131313701</t>
  </si>
  <si>
    <t>Hloubení nezapažených jam v soudržných horninách třídy těžitelnosti II skupiny 4 ručně</t>
  </si>
  <si>
    <t>1959568126</t>
  </si>
  <si>
    <t>Hloubení nezapažených jam ručně s urovnáním dna do předepsaného profilu a spádu v hornině třídy těžitelnosti II skupiny 4 soudržných</t>
  </si>
  <si>
    <t>https://podminky.urs.cz/item/CS_URS_2026_01/131313701</t>
  </si>
  <si>
    <t>18*0,5*0,5*0,8</t>
  </si>
  <si>
    <t>162211321</t>
  </si>
  <si>
    <t>Vodorovné přemístění výkopku z horniny třídy těžitelnosti II skupiny 4 a 5 stavebním kolečkem do 10 m</t>
  </si>
  <si>
    <t>-1156040356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</si>
  <si>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</si>
  <si>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https://podminky.urs.cz/item/CS_URS_2026_01/162211321</t>
  </si>
  <si>
    <t>162211329</t>
  </si>
  <si>
    <t>Příplatek k vodorovnému přemístění výkopku z horniny třídy těžitelnosti II skupiny 4 a 5 stavebním kolečkem za každých dalších 10 m</t>
  </si>
  <si>
    <t>106909431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</si>
  <si>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</si>
  <si>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https://podminky.urs.cz/item/CS_URS_2026_01/162211329</t>
  </si>
  <si>
    <t>3,6*4</t>
  </si>
  <si>
    <t>611514004</t>
  </si>
  <si>
    <t>167111102</t>
  </si>
  <si>
    <t>Nakládání výkopku z hornin třídy těžitelnosti II skupiny 4 a 5 ručně</t>
  </si>
  <si>
    <t>-25051626</t>
  </si>
  <si>
    <t>Nakládání, skládání a překládání neulehlého výkopku nebo sypaniny ručně nakládání, z hornin třídy těžitelnosti II, skupiny 4 a 5</t>
  </si>
  <si>
    <t>https://podminky.urs.cz/item/CS_URS_2026_01/167111102</t>
  </si>
  <si>
    <t>-1815717131</t>
  </si>
  <si>
    <t>3,6*1,8</t>
  </si>
  <si>
    <t>-1823344200</t>
  </si>
  <si>
    <t>181151331</t>
  </si>
  <si>
    <t>Plošná úprava terénu přes 500 m2 zemina skupiny 1 až 4 nerovnosti přes 150 do 200 mm v rovinně a svahu do 1:5</t>
  </si>
  <si>
    <t>358061224</t>
  </si>
  <si>
    <t>Plošná úprava terénu v zemině skupiny 1 až 4 s urovnáním povrchu bez doplnění ornice souvislé plochy přes 500 m2 při nerovnostech terénu přes 150 do 200 mm v rovině nebo na svahu do 1:5</t>
  </si>
  <si>
    <t>https://podminky.urs.cz/item/CS_URS_2026_01/181151331</t>
  </si>
  <si>
    <t>7,5*15</t>
  </si>
  <si>
    <t>181311103</t>
  </si>
  <si>
    <t>Rozprostření ornice tl vrstvy do 200 mm v rovině nebo ve svahu do 1:5 ručně</t>
  </si>
  <si>
    <t>-1125654065</t>
  </si>
  <si>
    <t>Rozprostření a urovnání ornice v rovině nebo ve svahu sklonu do 1:5 ručně při souvislé ploše, tl. vrstvy do 200 mm</t>
  </si>
  <si>
    <t>https://podminky.urs.cz/item/CS_URS_2026_01/181311103</t>
  </si>
  <si>
    <t>10371500</t>
  </si>
  <si>
    <t>substrát pro trávníky VL</t>
  </si>
  <si>
    <t>1244730847</t>
  </si>
  <si>
    <t>112,5*0,1</t>
  </si>
  <si>
    <t>181411131</t>
  </si>
  <si>
    <t>Založení parkového trávníku výsevem pl do 1000 m2 v rovině a ve svahu do 1:5</t>
  </si>
  <si>
    <t>-961757117</t>
  </si>
  <si>
    <t>Založení trávníku na půdě předem připravené plochy do 1000 m2 výsevem včetně utažení parkového v rovině nebo na svahu do 1:5</t>
  </si>
  <si>
    <t>https://podminky.urs.cz/item/CS_URS_2026_01/181411131</t>
  </si>
  <si>
    <t>00572410</t>
  </si>
  <si>
    <t>osivo směs travní parková</t>
  </si>
  <si>
    <t>-1882013834</t>
  </si>
  <si>
    <t>112,5</t>
  </si>
  <si>
    <t>112,5*0,03 'Přepočtené koeficientem množství</t>
  </si>
  <si>
    <t>185803111</t>
  </si>
  <si>
    <t>Ošetření trávníku shrabáním v rovině a svahu do 1:5</t>
  </si>
  <si>
    <t>-864142651</t>
  </si>
  <si>
    <t>Ošetření trávníku jednorázové v rovině nebo na svahu do 1:5</t>
  </si>
  <si>
    <t>https://podminky.urs.cz/item/CS_URS_2026_01/185803111</t>
  </si>
  <si>
    <t>185804215</t>
  </si>
  <si>
    <t>Vypletí záhonu trávníku po výsevu s naložením a odvozem odpadu do 20 km v rovině a svahu do 1:5</t>
  </si>
  <si>
    <t>-2032014886</t>
  </si>
  <si>
    <t>Vypletí v rovině nebo na svahu do 1:5 trávníku po výsevu</t>
  </si>
  <si>
    <t>https://podminky.urs.cz/item/CS_URS_2026_01/185804215</t>
  </si>
  <si>
    <t>185804312</t>
  </si>
  <si>
    <t>Zalití rostlin vodou plocha přes 20 m2</t>
  </si>
  <si>
    <t>-1998743376</t>
  </si>
  <si>
    <t>Zalití rostlin vodou plochy záhonů jednotlivě přes 20 m2</t>
  </si>
  <si>
    <t>https://podminky.urs.cz/item/CS_URS_2026_01/185804312</t>
  </si>
  <si>
    <t>112,5*0,04</t>
  </si>
  <si>
    <t>185851121</t>
  </si>
  <si>
    <t>Dovoz vody pro zálivku rostlin za vzdálenost do 1000 m</t>
  </si>
  <si>
    <t>1598817880</t>
  </si>
  <si>
    <t>Dovoz vody pro zálivku rostlin na vzdálenost do 1000 m</t>
  </si>
  <si>
    <t>https://podminky.urs.cz/item/CS_URS_2026_01/185851121</t>
  </si>
  <si>
    <t>185851129</t>
  </si>
  <si>
    <t>Příplatek k dovozu vody pro zálivku rostlin do 1000 m ZKD 1000 m</t>
  </si>
  <si>
    <t>-1140649810</t>
  </si>
  <si>
    <t>Dovoz vody pro zálivku rostlin Příplatek k ceně za každých dalších i započatých 1000 m</t>
  </si>
  <si>
    <t>https://podminky.urs.cz/item/CS_URS_2026_01/185851129</t>
  </si>
  <si>
    <t>4,5*9</t>
  </si>
  <si>
    <t>69333632</t>
  </si>
  <si>
    <t>59341512R</t>
  </si>
  <si>
    <t>Kryt venkovních hřišť z profilovaných zatravňovacích desek z pryže tl 25 mm černý kladený na srovnanou humusovitou zeminu s podkladní plastovou sítí</t>
  </si>
  <si>
    <t>-2098812593</t>
  </si>
  <si>
    <t>91623212R</t>
  </si>
  <si>
    <t>Dodávka a montáž workoutové sestavy</t>
  </si>
  <si>
    <t>sobor</t>
  </si>
  <si>
    <t>-2110337743</t>
  </si>
  <si>
    <t>dle výběru investora</t>
  </si>
  <si>
    <t>- různe typy úchopů hrazd na shyby</t>
  </si>
  <si>
    <t>- vodorovné hrazdy v různých výškách - od nižších na přítahové cviky až po vyšší na výmyky, shyby</t>
  </si>
  <si>
    <t>- bradla užší a širší</t>
  </si>
  <si>
    <t>- lavice pro cvičení břišních svalů</t>
  </si>
  <si>
    <t>- svislá a vodorovné žebřiny pro ručkování</t>
  </si>
  <si>
    <t>- tyč na šplhání</t>
  </si>
  <si>
    <t>- gymnastické kruhy</t>
  </si>
  <si>
    <t>998231411</t>
  </si>
  <si>
    <t>Přesun hmot ruční pro sadovnické a krajinářské úpravy do 100 m</t>
  </si>
  <si>
    <t>1511758407</t>
  </si>
  <si>
    <t>Přesun hmot pro sadovnické a krajinářské úpravy ručně (bez užití mechanizace) dopravní vzdálenost do 100 m</t>
  </si>
  <si>
    <t>https://podminky.urs.cz/item/CS_URS_2026_01/998231411</t>
  </si>
  <si>
    <t>HZS4211</t>
  </si>
  <si>
    <t>Hodinová zúčtovací sazba revizní technik</t>
  </si>
  <si>
    <t>-2099684254</t>
  </si>
  <si>
    <t>Hodinové zúčtovací sazby ostatních profesí revizní a kontrolní činnost revizní technik</t>
  </si>
  <si>
    <t>https://podminky.urs.cz/item/CS_URS_2026_01/HZS4211</t>
  </si>
  <si>
    <t>vstupní revizní kontrola stavu hřiště podle aktuálních bezpečnostních norem (ČSN EN 1176-1 ed.2 2020)</t>
  </si>
  <si>
    <t>04 - Prostor pro dětské hřiště</t>
  </si>
  <si>
    <t>1255501815</t>
  </si>
  <si>
    <t>"1 - klouzačka + houpačka" 2*2,3*0,4*0,8+2*0,5*0,5*0,8</t>
  </si>
  <si>
    <t>"2 - stěna" 5*0,5*0,5*0,8</t>
  </si>
  <si>
    <t>"3 - houpačka (kláda)" 0,5*0,5*0,8</t>
  </si>
  <si>
    <t>"4 - pružinová houpačka" 0,5*0,5*0,8</t>
  </si>
  <si>
    <t>"A - houpací lávka" 2*0,4*1,1*0,8</t>
  </si>
  <si>
    <t>"B - opičí dráha" 4*0,5*0,5*0,8</t>
  </si>
  <si>
    <t>"C - interaktivní / edukativní panel" 4*0,4*0,4*0,8</t>
  </si>
  <si>
    <t>1619862294</t>
  </si>
  <si>
    <t>-2052618364</t>
  </si>
  <si>
    <t>5,288*4</t>
  </si>
  <si>
    <t>-873619469</t>
  </si>
  <si>
    <t>-954075768</t>
  </si>
  <si>
    <t>741022640</t>
  </si>
  <si>
    <t>5,288*1,8</t>
  </si>
  <si>
    <t>994149863</t>
  </si>
  <si>
    <t>181111131</t>
  </si>
  <si>
    <t>Plošná úprava terénu do 500 m2 zemina skupiny 1 až 4 nerovnosti přes 150 do 200 mm v rovinně a svahu do 1:5</t>
  </si>
  <si>
    <t>-2098888187</t>
  </si>
  <si>
    <t>Plošná úprava terénu v zemině skupiny 1 až 4 s urovnáním povrchu bez doplnění ornice souvislé plochy do 500 m2 při nerovnostech terénu přes 150 do 200 mm v rovině nebo na svahu do 1:5</t>
  </si>
  <si>
    <t>https://podminky.urs.cz/item/CS_URS_2026_01/181111131</t>
  </si>
  <si>
    <t>12*12</t>
  </si>
  <si>
    <t>6*5</t>
  </si>
  <si>
    <t>274313811</t>
  </si>
  <si>
    <t>Základové pasy z betonu tř. C 25/30</t>
  </si>
  <si>
    <t>1064922912</t>
  </si>
  <si>
    <t>Základy z betonu prostého pasy betonu kamenem neprokládaného tř. C 25/30</t>
  </si>
  <si>
    <t>https://podminky.urs.cz/item/CS_URS_2026_01/274313811</t>
  </si>
  <si>
    <t>"1 - klouzačka + houpačka" 2*2,3*0,4*0,8</t>
  </si>
  <si>
    <t>380837575</t>
  </si>
  <si>
    <t>"1 - klouzačka + houpačka" 2*0,5*0,5*0,8</t>
  </si>
  <si>
    <t>593415121</t>
  </si>
  <si>
    <t>Kryt venkovních hřišť z profilovaných desek z pryže tl 40 mm černý kladený do štěrkopísku tl 40 mm</t>
  </si>
  <si>
    <t>-255849573</t>
  </si>
  <si>
    <t>Kryt venkovních ploch pro sportoviště a dětská hřiště z recyklované pryže z desek profilovaných, velikosti 500x500 mm kladených do štěrkopískového lože tl. do 40 mm volně tl. desky 40 mm černých</t>
  </si>
  <si>
    <t>https://podminky.urs.cz/item/CS_URS_2026_01/593415121</t>
  </si>
  <si>
    <t>9360052R1</t>
  </si>
  <si>
    <t>Montáž dětské prolézačky se stěnou</t>
  </si>
  <si>
    <t>-896280013</t>
  </si>
  <si>
    <t>montáž stávajícího prvku přemístěného na nově navrhovanou plochu</t>
  </si>
  <si>
    <t>9360052R2</t>
  </si>
  <si>
    <t>Montáž dětské houpačky a klouzačky</t>
  </si>
  <si>
    <t>254302895</t>
  </si>
  <si>
    <t>9360052R3</t>
  </si>
  <si>
    <t>Montáž dětské houpací lávky</t>
  </si>
  <si>
    <t>-2107250642</t>
  </si>
  <si>
    <t>montáž nového prvku</t>
  </si>
  <si>
    <t>"A" 1</t>
  </si>
  <si>
    <t>74920005R</t>
  </si>
  <si>
    <t>houpací lávka masivní akátové dřevo pro děti 3-14 let 250cm</t>
  </si>
  <si>
    <t>-459047188</t>
  </si>
  <si>
    <t>9360052R4</t>
  </si>
  <si>
    <t>Montáž dětské opičí dráhy</t>
  </si>
  <si>
    <t>73072269</t>
  </si>
  <si>
    <t>"B" 1</t>
  </si>
  <si>
    <t>74920006R</t>
  </si>
  <si>
    <t>multifunkční sestava lanových drah masivní akátové dřevo pro děti 3-14 let 320x320x200cm</t>
  </si>
  <si>
    <t>-210601036</t>
  </si>
  <si>
    <t>9360052R5</t>
  </si>
  <si>
    <t>Montáž dětského interaktivního / edukativního panelu</t>
  </si>
  <si>
    <t>-489906005</t>
  </si>
  <si>
    <t>"C" 2</t>
  </si>
  <si>
    <t>74920002R</t>
  </si>
  <si>
    <t>interaktivní / edukativní panel</t>
  </si>
  <si>
    <t>864323734</t>
  </si>
  <si>
    <t>936005221</t>
  </si>
  <si>
    <t>Montáž dětské houpačky kládové dvoumístné</t>
  </si>
  <si>
    <t>-1358209279</t>
  </si>
  <si>
    <t>https://podminky.urs.cz/item/CS_URS_2026_01/936005221</t>
  </si>
  <si>
    <t>936005231</t>
  </si>
  <si>
    <t>Montáž dětské houpačky pružinové jednomístné</t>
  </si>
  <si>
    <t>467270178</t>
  </si>
  <si>
    <t>https://podminky.urs.cz/item/CS_URS_2026_01/936005231</t>
  </si>
  <si>
    <t>9660011R1</t>
  </si>
  <si>
    <t>Odstranění dětské houpačky a klouzačky</t>
  </si>
  <si>
    <t>60589044</t>
  </si>
  <si>
    <t>demontáž pro přemístění na nově navrhovanou plochu</t>
  </si>
  <si>
    <t>9660011R2</t>
  </si>
  <si>
    <t>Odstranění dětské prolézačky se stěnou</t>
  </si>
  <si>
    <t>2012086528</t>
  </si>
  <si>
    <t>966001112</t>
  </si>
  <si>
    <t>Odstranění dětské houpačky kládové</t>
  </si>
  <si>
    <t>1056235321</t>
  </si>
  <si>
    <t>Odstranění dětské houpačky s ocelovou konstrukcí kládové</t>
  </si>
  <si>
    <t>https://podminky.urs.cz/item/CS_URS_2026_01/966001112</t>
  </si>
  <si>
    <t>966001113</t>
  </si>
  <si>
    <t>Odstranění dětské houpačky pružinové</t>
  </si>
  <si>
    <t>-1728508540</t>
  </si>
  <si>
    <t>Odstranění dětské houpačky s ocelovou konstrukcí pružinové</t>
  </si>
  <si>
    <t>https://podminky.urs.cz/item/CS_URS_2026_01/966001113</t>
  </si>
  <si>
    <t>1915973963</t>
  </si>
  <si>
    <t>666938170</t>
  </si>
  <si>
    <t>05 - Vstup na hřiště a šatny</t>
  </si>
  <si>
    <t>05.01 - Stavební část</t>
  </si>
  <si>
    <t xml:space="preserve">    997 - Doprava suti a vybouraných hmot</t>
  </si>
  <si>
    <t xml:space="preserve">    712 - Povlakové krytiny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</si>
  <si>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</si>
  <si>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</si>
  <si>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</si>
  <si>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</si>
  <si>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</si>
  <si>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</si>
  <si>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784 - Dokončovací práce - malby a tapety</t>
  </si>
  <si>
    <t>-620636629</t>
  </si>
  <si>
    <t>"drenážní potrubí" 12*0,5*0,5</t>
  </si>
  <si>
    <t>"základový pás pod přístavbu" 10,25*0,5*1,05</t>
  </si>
  <si>
    <t>978185679</t>
  </si>
  <si>
    <t>167151102</t>
  </si>
  <si>
    <t>Nakládání výkopku z hornin třídy těžitelnosti II skupiny 4 a 5 do 100 m3</t>
  </si>
  <si>
    <t>-928343668</t>
  </si>
  <si>
    <t>Nakládání, skládání a překládání neulehlého výkopku nebo sypaniny strojně nakládání, množství do 100 m3, z horniny třídy těžitelnosti II, skupiny 4 a 5</t>
  </si>
  <si>
    <t>https://podminky.urs.cz/item/CS_URS_2026_01/167151102</t>
  </si>
  <si>
    <t>-598147424</t>
  </si>
  <si>
    <t>8,381*1,8</t>
  </si>
  <si>
    <t>1145381167</t>
  </si>
  <si>
    <t>1974988708</t>
  </si>
  <si>
    <t>-1150703010</t>
  </si>
  <si>
    <t>12*0,5*0,3</t>
  </si>
  <si>
    <t>589454656</t>
  </si>
  <si>
    <t>12*2</t>
  </si>
  <si>
    <t>174697698</t>
  </si>
  <si>
    <t>12*1,1845 'Přepočtené koeficientem množství</t>
  </si>
  <si>
    <t>-1316350065</t>
  </si>
  <si>
    <t>12*0,5*0,2</t>
  </si>
  <si>
    <t>-241024448</t>
  </si>
  <si>
    <t>2*70</t>
  </si>
  <si>
    <t>-230058852</t>
  </si>
  <si>
    <t>140*1,1845 'Přepočtené koeficientem množství</t>
  </si>
  <si>
    <t>271532212</t>
  </si>
  <si>
    <t>Podsyp pod základové konstrukce se zhutněním z hrubého kameniva frakce 16 až 32 mm</t>
  </si>
  <si>
    <t>-1217727885</t>
  </si>
  <si>
    <t>Podsyp pod základové konstrukce se zhutněním a urovnáním povrchu z kameniva hrubého, frakce 16 - 32 mm</t>
  </si>
  <si>
    <t>https://podminky.urs.cz/item/CS_URS_2026_01/271532212</t>
  </si>
  <si>
    <t>"drenážní vrstva frakce 16/32 - spádovaní k drenážnímu potrubí (min. 1%)" 70*0,15</t>
  </si>
  <si>
    <t>271922223</t>
  </si>
  <si>
    <t>Podsyp pod základové konstrukce se zhutněním ze skleněného recyklátu (pěnového skla) 32 až 63 mm</t>
  </si>
  <si>
    <t>714112641</t>
  </si>
  <si>
    <t>Podsyp pod základové konstrukce se zhutněním a urovnáním povrchu z recyklátu skleněného (z pěnového skla)</t>
  </si>
  <si>
    <t>https://podminky.urs.cz/item/CS_URS_2026_01/271922223</t>
  </si>
  <si>
    <t>"tepelně izolační zásyp" 70*0,3</t>
  </si>
  <si>
    <t>273322611</t>
  </si>
  <si>
    <t>Základové desky ze ŽB se zvýšenými nároky na prostředí tř. C 30/37</t>
  </si>
  <si>
    <t>-148373748</t>
  </si>
  <si>
    <t>Základy z betonu železového (bez výztuže) desky z betonu se zvýšenými nároky na prostředí tř. C 30/37</t>
  </si>
  <si>
    <t>https://podminky.urs.cz/item/CS_URS_2026_01/273322611</t>
  </si>
  <si>
    <t>273325912</t>
  </si>
  <si>
    <t>Příplatek k ŽB základových desek za úpravu povrchů přehlazením</t>
  </si>
  <si>
    <t>1400039621</t>
  </si>
  <si>
    <t>Základy z betonu železového (bez výztuže) desky Příplatek k cenám za úpravu povrchů desek přehlazením</t>
  </si>
  <si>
    <t>https://podminky.urs.cz/item/CS_URS_2026_01/273325912</t>
  </si>
  <si>
    <t>273351121</t>
  </si>
  <si>
    <t>Zřízení bednění základových desek</t>
  </si>
  <si>
    <t>-1741237775</t>
  </si>
  <si>
    <t>Bednění základů desek zřízení</t>
  </si>
  <si>
    <t>https://podminky.urs.cz/item/CS_URS_2026_01/273351121</t>
  </si>
  <si>
    <t>0,25*(2*5,32+10,25+2*1,695+5,05+2,51)</t>
  </si>
  <si>
    <t>273351122</t>
  </si>
  <si>
    <t>Odstranění bednění základových desek</t>
  </si>
  <si>
    <t>-964876351</t>
  </si>
  <si>
    <t>Bednění základů desek odstranění</t>
  </si>
  <si>
    <t>https://podminky.urs.cz/item/CS_URS_2026_01/273351122</t>
  </si>
  <si>
    <t>273362021</t>
  </si>
  <si>
    <t>Výztuž základových desek svařovanými sítěmi Kari</t>
  </si>
  <si>
    <t>1181112445</t>
  </si>
  <si>
    <t>Výztuž základů desek ze svařovaných sítí z drátů typu KARI</t>
  </si>
  <si>
    <t>https://podminky.urs.cz/item/CS_URS_2026_01/273362021</t>
  </si>
  <si>
    <t>KARI síť 150/150/8</t>
  </si>
  <si>
    <t>62,5*5,398*1,15*0,001</t>
  </si>
  <si>
    <t>-2124067017</t>
  </si>
  <si>
    <t>274351121</t>
  </si>
  <si>
    <t>Zřízení bednění základových pasů rovného</t>
  </si>
  <si>
    <t>-864560933</t>
  </si>
  <si>
    <t>Bednění základů pasů rovné zřízení</t>
  </si>
  <si>
    <t>https://podminky.urs.cz/item/CS_URS_2026_01/274351121</t>
  </si>
  <si>
    <t>2*0,5*1,05</t>
  </si>
  <si>
    <t>2*10,25*1,05</t>
  </si>
  <si>
    <t>274351122</t>
  </si>
  <si>
    <t>Odstranění bednění základových pasů rovného</t>
  </si>
  <si>
    <t>1007934223</t>
  </si>
  <si>
    <t>Bednění základů pasů rovné odstranění</t>
  </si>
  <si>
    <t>https://podminky.urs.cz/item/CS_URS_2026_01/274351122</t>
  </si>
  <si>
    <t>337173110</t>
  </si>
  <si>
    <t>Montáž ocelových kcí skeletů 1 až 2 podlažních budov</t>
  </si>
  <si>
    <t>2112994219</t>
  </si>
  <si>
    <t>Montáž ocelové konstrukce skeletu budov počtu podlaží 1 až 2</t>
  </si>
  <si>
    <t>https://podminky.urs.cz/item/CS_URS_2026_01/337173110</t>
  </si>
  <si>
    <t>"podpůrné konstrukce ocelového rámu rizalitu" 0,182</t>
  </si>
  <si>
    <t>13010816</t>
  </si>
  <si>
    <t>ocel profilová jakost S235JR (11 375) průřez U (UPN) 100</t>
  </si>
  <si>
    <t>642425594</t>
  </si>
  <si>
    <t>"rámová konstrukce" 2*10,6*(2,4+2*2,7)*1,1*0,001</t>
  </si>
  <si>
    <t>631311116</t>
  </si>
  <si>
    <t>Mazanina tl přes 50 do 80 mm z betonu prostého bez zvýšených nároků na prostředí tř. C 25/30</t>
  </si>
  <si>
    <t>-20374273</t>
  </si>
  <si>
    <t>Mazanina z betonu prostého bez zvýšených nároků na prostředí tl. přes 50 do 80 mm tř. C 25/30</t>
  </si>
  <si>
    <t>https://podminky.urs.cz/item/CS_URS_2026_01/631311116</t>
  </si>
  <si>
    <t>43,53*0,06</t>
  </si>
  <si>
    <t>631319011</t>
  </si>
  <si>
    <t>Příplatek k mazanině tl přes 50 do 80 mm za přehlazení povrchu</t>
  </si>
  <si>
    <t>1638877511</t>
  </si>
  <si>
    <t>Příplatek k cenám mazanin za úpravu povrchu mazaniny přehlazením, mazanina tl. přes 50 do 80 mm</t>
  </si>
  <si>
    <t>https://podminky.urs.cz/item/CS_URS_2026_01/631319011</t>
  </si>
  <si>
    <t>631319222</t>
  </si>
  <si>
    <t>Příplatek k mazaninám za přidání polymerových makrovláken pro objemové vyztužení 3 kg/m3</t>
  </si>
  <si>
    <t>-104378725</t>
  </si>
  <si>
    <t>Příplatek k cenám betonových mazanin za vyztužení polymerovými makrovlákny objemové vyztužení 3 kg/m3</t>
  </si>
  <si>
    <t>https://podminky.urs.cz/item/CS_URS_2026_01/631319222</t>
  </si>
  <si>
    <t>632481213</t>
  </si>
  <si>
    <t>Separační vrstva z PE fólie</t>
  </si>
  <si>
    <t>846053296</t>
  </si>
  <si>
    <t>Separační vrstva k oddělení podlahových vrstev z polyetylénové fólie</t>
  </si>
  <si>
    <t>https://podminky.urs.cz/item/CS_URS_2026_01/632481213</t>
  </si>
  <si>
    <t>634112123</t>
  </si>
  <si>
    <t>Obvodová dilatace podlahovým páskem z pěnového PE s fólií mezi stěnou a mazaninou nebo potěrem v 80 mm</t>
  </si>
  <si>
    <t>2023386582</t>
  </si>
  <si>
    <t>Obvodová dilatace mezi stěnou a mazaninou nebo potěrem podlahovým páskem z pěnového PE s fólií tl. do 10 mm, výšky 80 mm</t>
  </si>
  <si>
    <t>https://podminky.urs.cz/item/CS_URS_2026_01/634112123</t>
  </si>
  <si>
    <t>3,11+5,03+2*5,05+2*2,4+8,14</t>
  </si>
  <si>
    <t>637211132</t>
  </si>
  <si>
    <t>Okapový chodník z betonových dlaždic tl 60 mm do kameniva</t>
  </si>
  <si>
    <t>2077999597</t>
  </si>
  <si>
    <t>Okapový chodník z dlaždic betonových do kameniva s vyplněním spár drobným kamenivem, tl. dlaždic 60 mm</t>
  </si>
  <si>
    <t>https://podminky.urs.cz/item/CS_URS_2026_01/637211132</t>
  </si>
  <si>
    <t>18,25*0,4</t>
  </si>
  <si>
    <t>637311122</t>
  </si>
  <si>
    <t>Okapový chodník z betonových chodníkových obrubníků stojatých lože beton</t>
  </si>
  <si>
    <t>1675931338</t>
  </si>
  <si>
    <t>Okapový chodník z obrubníků betonových chodníkových, se zalitím spár cementovou maltou do lože z betonu prostého, z obrubníků stojatých</t>
  </si>
  <si>
    <t>https://podminky.urs.cz/item/CS_URS_2026_01/637311122</t>
  </si>
  <si>
    <t>642944121</t>
  </si>
  <si>
    <t>Osazování ocelových zárubní dodatečné pl do 2,5 m2</t>
  </si>
  <si>
    <t>843502071</t>
  </si>
  <si>
    <t>Osazení ocelových dveřních zárubní lisovaných nebo z úhelníků dodatečně s vybetonováním prahu, plochy do 2,5 m2</t>
  </si>
  <si>
    <t>https://podminky.urs.cz/item/CS_URS_2026_01/642944121</t>
  </si>
  <si>
    <t>"D1" 1</t>
  </si>
  <si>
    <t>"D2" 1</t>
  </si>
  <si>
    <t>55331443</t>
  </si>
  <si>
    <t>zárubeň jednokřídlá ocelová pro dodatečnou montáž tl stěny 160-200mm rozměru 900/1970, 2100mm</t>
  </si>
  <si>
    <t>-1562365192</t>
  </si>
  <si>
    <t>-851169844</t>
  </si>
  <si>
    <t>878695951</t>
  </si>
  <si>
    <t>12*1,01 'Přepočtené koeficientem množství</t>
  </si>
  <si>
    <t>-1876344383</t>
  </si>
  <si>
    <t>18,25*0,4*0,15</t>
  </si>
  <si>
    <t>941111121</t>
  </si>
  <si>
    <t>Montáž lešení řadového trubkového lehkého s podlahami zatížení do 200 kg/m2 š od 0,9 do 1,2 m v do 10 m</t>
  </si>
  <si>
    <t>-1132530265</t>
  </si>
  <si>
    <t>Lešení řadové trubkové lehké pracovní s podlahami s provozním zatížením tř. 3 do 200 kg/m2 šířky tř. W09 od 0,9 do 1,2 m, výšky výšky do 10 m montáž</t>
  </si>
  <si>
    <t>https://podminky.urs.cz/item/CS_URS_2026_01/941111121</t>
  </si>
  <si>
    <t>3,5*(14+2*10+11)</t>
  </si>
  <si>
    <t>941111221</t>
  </si>
  <si>
    <t>Příplatek k lešení řadovému trubkovému lehkému s podlahami do 200 kg/m2 š od 0,9 do 1,2 m v 10 m za každý den použití</t>
  </si>
  <si>
    <t>-986203881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</si>
  <si>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</si>
  <si>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https://podminky.urs.cz/item/CS_URS_2026_01/941111221</t>
  </si>
  <si>
    <t>157,5*2*30</t>
  </si>
  <si>
    <t>941111821</t>
  </si>
  <si>
    <t>Demontáž lešení řadového trubkového lehkého s podlahami zatížení do 200 kg/m2 š od 0,9 do 1,2 m v do 10 m</t>
  </si>
  <si>
    <t>-1790226064</t>
  </si>
  <si>
    <t>Lešení řadové trubkové lehké pracovní s podlahami s provozním zatížením tř. 3 do 200 kg/m2 šířky tř. W09 od 0,9 do 1,2 m, výšky výšky do 10 m demontáž</t>
  </si>
  <si>
    <t>https://podminky.urs.cz/item/CS_URS_2026_01/941111821</t>
  </si>
  <si>
    <t>949101111</t>
  </si>
  <si>
    <t>Lešení pomocné pro objekty pozemních staveb s lešeňovou podlahou v do 1,9 m zatížení do 150 kg/m2</t>
  </si>
  <si>
    <t>1902608390</t>
  </si>
  <si>
    <t>Lešení pomocné pracovní pro objekty pozemních staveb pro zatížení do 150 kg/m2, o výšce lešeňové podlahy do 1,9 m</t>
  </si>
  <si>
    <t>https://podminky.urs.cz/item/CS_URS_2026_01/949101111</t>
  </si>
  <si>
    <t>952901111</t>
  </si>
  <si>
    <t>Vyčištění budov bytové a občanské výstavby při výšce podlaží do 4 m</t>
  </si>
  <si>
    <t>1472605674</t>
  </si>
  <si>
    <t>Vyčištění budov nebo objektů před předáním do užívání budov bytové nebo občanské výstavby, světlé výšky podlaží do 4 m</t>
  </si>
  <si>
    <t>https://podminky.urs.cz/item/CS_URS_2026_01/952901111</t>
  </si>
  <si>
    <t>953943211</t>
  </si>
  <si>
    <t>Osazování hasicího přístroje</t>
  </si>
  <si>
    <t>-447499111</t>
  </si>
  <si>
    <t>Osazování drobných kovových předmětů kotvených do stěny hasicího přístroje</t>
  </si>
  <si>
    <t>https://podminky.urs.cz/item/CS_URS_2026_01/953943211</t>
  </si>
  <si>
    <t>44932114</t>
  </si>
  <si>
    <t>přístroj hasicí ruční práškový nástěnný hasební schopnost 27A, 183B, C</t>
  </si>
  <si>
    <t>-1281913235</t>
  </si>
  <si>
    <t>hasící přístroje 1HP P6 21A/113B</t>
  </si>
  <si>
    <t>953946111</t>
  </si>
  <si>
    <t>Montáž atypických ocelových kcí hmotnosti přes 0,5 do 1 t z profilů hmotnosti do 13 kg/m</t>
  </si>
  <si>
    <t>1980414960</t>
  </si>
  <si>
    <t>Montáž atypických ocelových konstrukcí profilů hmotnosti do 13 kg/m, hmotnosti konstrukce přes 0,5 do 1 t</t>
  </si>
  <si>
    <t>https://podminky.urs.cz/item/CS_URS_2026_01/953946111</t>
  </si>
  <si>
    <t>(876+223+651+166)*0,001</t>
  </si>
  <si>
    <t>15431510R</t>
  </si>
  <si>
    <t>profil ocelový C ohýbaný symetrický Pz 100x1,2mm</t>
  </si>
  <si>
    <t>-305050382</t>
  </si>
  <si>
    <t>specifikace dle PD</t>
  </si>
  <si>
    <t>(876+223+651)*0,001</t>
  </si>
  <si>
    <t>13010438R</t>
  </si>
  <si>
    <t>úhelník ocelový nerovnostranný Pz 50x100x2,0mm</t>
  </si>
  <si>
    <t>727885873</t>
  </si>
  <si>
    <t>166*0,001</t>
  </si>
  <si>
    <t>31140363</t>
  </si>
  <si>
    <t>vrut farmářský samořezný se šestihrannou hlavou s těsněním pozinkovaný ZB 4,8x20mm</t>
  </si>
  <si>
    <t>100 kus</t>
  </si>
  <si>
    <t>-458093781</t>
  </si>
  <si>
    <t>953961112</t>
  </si>
  <si>
    <t>Kotva chemickým tmelem M 10 hl 90 mm do betonu, ŽB nebo kamene s vyvrtáním otvoru</t>
  </si>
  <si>
    <t>1641487128</t>
  </si>
  <si>
    <t>Kotva chemická s vyvrtáním otvoru do betonu, železobetonu nebo tvrdého kamene tmel, velikost M 10, hloubka 90 mm</t>
  </si>
  <si>
    <t>https://podminky.urs.cz/item/CS_URS_2026_01/953961112</t>
  </si>
  <si>
    <t>953965115</t>
  </si>
  <si>
    <t>Kotevní šroub pro chemické kotvy M 10 dl 130 mm</t>
  </si>
  <si>
    <t>-388423712</t>
  </si>
  <si>
    <t>Kotva chemická s vyvrtáním otvoru kotevní šrouby pro chemické kotvy, velikost M 10, délka 130 mm</t>
  </si>
  <si>
    <t>https://podminky.urs.cz/item/CS_URS_2026_01/953965115</t>
  </si>
  <si>
    <t>962032230</t>
  </si>
  <si>
    <t>Bourání zdiva z cihel pálených nebo vápenopískových na MV nebo MVC do 1 m3</t>
  </si>
  <si>
    <t>-39468798</t>
  </si>
  <si>
    <t>Bourání zdiva nadzákladového z cihel pálených plných nebo lícových nebo vápenopískových na maltu vápennou nebo vápenocementovou, objemu do 1 m3</t>
  </si>
  <si>
    <t>https://podminky.urs.cz/item/CS_URS_2026_01/962032230</t>
  </si>
  <si>
    <t>"parapetní zeď rizalitu" 3,5*1*0,4</t>
  </si>
  <si>
    <t>965042231</t>
  </si>
  <si>
    <t>Bourání podkladů pod dlažby nebo mazanin betonových nebo z litého asfaltu tl přes 100 mm pl do 4 m2</t>
  </si>
  <si>
    <t>1710083652</t>
  </si>
  <si>
    <t>Bourání mazanin betonových nebo z litého asfaltu tl. přes 100 mm, plochy do 4 m2</t>
  </si>
  <si>
    <t>https://podminky.urs.cz/item/CS_URS_2026_01/965042231</t>
  </si>
  <si>
    <t>"podkladní vrstva pod betonovou dlažbou" 4*0,15</t>
  </si>
  <si>
    <t>965081343</t>
  </si>
  <si>
    <t>Bourání podlah z dlaždic betonových, teracových nebo čedičových tl do 40 mm plochy přes 1 m2</t>
  </si>
  <si>
    <t>453835189</t>
  </si>
  <si>
    <t>Bourání podlah z dlaždic bez podkladního lože nebo mazaniny, s jakoukoliv výplní spár betonových, teracových nebo čedičových tl. do 40 mm, plochy přes 1 m2</t>
  </si>
  <si>
    <t>https://podminky.urs.cz/item/CS_URS_2026_01/965081343</t>
  </si>
  <si>
    <t>"betonová dlažba 300x300x40mm" 4</t>
  </si>
  <si>
    <t>966071121</t>
  </si>
  <si>
    <t>Demontáž ocelových kcí hmotnosti do 5 t z profilů hmotnosti přes 13 do 30 kg/m</t>
  </si>
  <si>
    <t>-826229701</t>
  </si>
  <si>
    <t>Demontáž ocelových konstrukcí profilů hmotnosti přes 13 do 30 kg/m, hmotnosti konstrukce do 5 t</t>
  </si>
  <si>
    <t>https://podminky.urs.cz/item/CS_URS_2026_01/966071121</t>
  </si>
  <si>
    <t>"demontáž části rizalitu" 0,75</t>
  </si>
  <si>
    <t>968082017</t>
  </si>
  <si>
    <t>Vybourání plastových rámů oken včetně křídel plochy přes 2 do 4 m2</t>
  </si>
  <si>
    <t>1845719875</t>
  </si>
  <si>
    <t>Vybourání plastových rámů oken s křídly, dveřních zárubní, vrat rámu oken s křídly, plochy přes 2 do 4 m2</t>
  </si>
  <si>
    <t>https://podminky.urs.cz/item/CS_URS_2026_01/968082017</t>
  </si>
  <si>
    <t>"otvorové výplně rizalitu" 2*0,6*1,5+1,5*1,5</t>
  </si>
  <si>
    <t>993111111</t>
  </si>
  <si>
    <t>Dovoz a odvoz lešení řadového do 10 km včetně naložení a složení</t>
  </si>
  <si>
    <t>-1055247850</t>
  </si>
  <si>
    <t>Dovoz a odvoz lešení včetně naložení a složení řadového, na vzdálenost do 10 km</t>
  </si>
  <si>
    <t>https://podminky.urs.cz/item/CS_URS_2026_01/993111111</t>
  </si>
  <si>
    <t>997</t>
  </si>
  <si>
    <t>Doprava suti a vybouraných hmot</t>
  </si>
  <si>
    <t>997013211</t>
  </si>
  <si>
    <t>Vnitrostaveništní doprava suti a vybouraných hmot pro budovy v do 6 m ručně</t>
  </si>
  <si>
    <t>-1627778260</t>
  </si>
  <si>
    <t>Vnitrostaveništní doprava suti a vybouraných hmot vodorovně do 50 m s naložením ručně pro budovy a haly výšky do 6 m</t>
  </si>
  <si>
    <t>https://podminky.urs.cz/item/CS_URS_2026_01/997013211</t>
  </si>
  <si>
    <t>997013219</t>
  </si>
  <si>
    <t>Příplatek k vnitrostaveništní dopravě suti a vybouraných hmot za zvětšenou dopravu suti ZKD 10 m</t>
  </si>
  <si>
    <t>-978634470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</si>
  <si>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</si>
  <si>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https://podminky.urs.cz/item/CS_URS_2026_01/997013219</t>
  </si>
  <si>
    <t>5,284*5</t>
  </si>
  <si>
    <t>997013501</t>
  </si>
  <si>
    <t>Odvoz suti a vybouraných hmot na skládku nebo meziskládku do 1 km se složením</t>
  </si>
  <si>
    <t>-514956362</t>
  </si>
  <si>
    <t>Odvoz suti a vybouraných hmot na skládku nebo meziskládku se složením, na vzdálenost do 1 km</t>
  </si>
  <si>
    <t>https://podminky.urs.cz/item/CS_URS_2026_01/997013501</t>
  </si>
  <si>
    <t>997013509</t>
  </si>
  <si>
    <t>Příplatek k odvozu suti a vybouraných hmot na skládku ZKD 1 km přes 1 km</t>
  </si>
  <si>
    <t>1352508048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</si>
  <si>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</si>
  <si>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</si>
  <si>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5,284*19</t>
  </si>
  <si>
    <t>997013631</t>
  </si>
  <si>
    <t>-1624855874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</si>
  <si>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</si>
  <si>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</si>
  <si>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998018001</t>
  </si>
  <si>
    <t>Přesun hmot pro budovy ruční pro budovy v do 6 m</t>
  </si>
  <si>
    <t>-1141774692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</si>
  <si>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</si>
  <si>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https://podminky.urs.cz/item/CS_URS_2026_01/998018001</t>
  </si>
  <si>
    <t>711111001</t>
  </si>
  <si>
    <t>Provedení izolace proti zemní vlhkosti vodorovné za studena nátěrem penetračním</t>
  </si>
  <si>
    <t>-827536942</t>
  </si>
  <si>
    <t>Provedení izolace proti zemní vlhkosti natěradly a tmely za studena na ploše vodorovné V jednonásobným nátěrem penetračním</t>
  </si>
  <si>
    <t>https://podminky.urs.cz/item/CS_URS_2026_01/711111001</t>
  </si>
  <si>
    <t>11163150</t>
  </si>
  <si>
    <t>lak penetrační asfaltový</t>
  </si>
  <si>
    <t>-187156879</t>
  </si>
  <si>
    <t>62,5</t>
  </si>
  <si>
    <t>62,5*0,0003 'Přepočtené koeficientem množství</t>
  </si>
  <si>
    <t>711141559</t>
  </si>
  <si>
    <t>Provedení izolace proti zemní vlhkosti pásy přitavením vodorovné NAIP</t>
  </si>
  <si>
    <t>-485449091</t>
  </si>
  <si>
    <t>Provedení izolace proti zemní vlhkosti pásy přitavením NAIP na ploše vodorovné V</t>
  </si>
  <si>
    <t>https://podminky.urs.cz/item/CS_URS_2026_01/711141559</t>
  </si>
  <si>
    <t>62853004</t>
  </si>
  <si>
    <t>pás asfaltový natavitelný modifikovaný SBS s vložkou ze skleněné tkaniny a spalitelnou PE fólií nebo jemnozrnným minerálním posypem na horním povrchu tl 4,0mm</t>
  </si>
  <si>
    <t>-1666500148</t>
  </si>
  <si>
    <t>62,5*1,1655 'Přepočtené koeficientem množství</t>
  </si>
  <si>
    <t>1931604793</t>
  </si>
  <si>
    <t>1045681346</t>
  </si>
  <si>
    <t>712</t>
  </si>
  <si>
    <t>Povlakové krytiny</t>
  </si>
  <si>
    <t>712363352</t>
  </si>
  <si>
    <t>Povlakové krytiny střech do 10° z tvarovaných poplastovaných lišt délky 2 m koutová lišta vnitřní rš 100 mm</t>
  </si>
  <si>
    <t>1443021081</t>
  </si>
  <si>
    <t>Povlakové krytiny střech plochých do 10° z tvarovaných poplastovaných lišt pro mPVC vnitřní koutová lišta rš 100 mm</t>
  </si>
  <si>
    <t>https://podminky.urs.cz/item/CS_URS_2026_01/712363352</t>
  </si>
  <si>
    <t>2*5,55+2*2,85+5,05+2,4</t>
  </si>
  <si>
    <t>712363353</t>
  </si>
  <si>
    <t>Povlakové krytiny střech do 10° z tvarovaných poplastovaných lišt délky 2 m koutová lišta vnější rš 100 mm</t>
  </si>
  <si>
    <t>-1913941260</t>
  </si>
  <si>
    <t>Povlakové krytiny střech plochých do 10° z tvarovaných poplastovaných lišt pro mPVC vnější koutová lišta rš 100 mm</t>
  </si>
  <si>
    <t>https://podminky.urs.cz/item/CS_URS_2026_01/712363353</t>
  </si>
  <si>
    <t>712363511</t>
  </si>
  <si>
    <t>Provedení povlak krytiny mechanicky kotvenou fólií do trapézu TI tl přes 140 do 200 mm vnitřní pole, budova v do 18 m</t>
  </si>
  <si>
    <t>767577480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</si>
  <si>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vnitřní pole</t>
  </si>
  <si>
    <t>https://podminky.urs.cz/item/CS_URS_2026_01/712363511</t>
  </si>
  <si>
    <t>28322065</t>
  </si>
  <si>
    <t>fólie hydroizolační střešní mPVC mechanicky kotvená se zvýšenou požární odolností tl 1,8mm</t>
  </si>
  <si>
    <t>655786493</t>
  </si>
  <si>
    <t>46*1,1655 'Přepočtené koeficientem množství</t>
  </si>
  <si>
    <t>712363512</t>
  </si>
  <si>
    <t>Provedení povlak krytiny mechanicky kotvenou fólií do trapézu TI tl přes 140 do 200 mm krajní pole, budova v do 18 m</t>
  </si>
  <si>
    <t>185567170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</si>
  <si>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krajní pole</t>
  </si>
  <si>
    <t>https://podminky.urs.cz/item/CS_URS_2026_01/712363512</t>
  </si>
  <si>
    <t>-1550031384</t>
  </si>
  <si>
    <t>12*1,1655 'Přepočtené koeficientem množství</t>
  </si>
  <si>
    <t>712363513</t>
  </si>
  <si>
    <t>Provedení povlak krytiny mechanicky kotvenou fólií do trapézu TI tl přes 140 do 200 mm rohové pole, budova v do 18 m</t>
  </si>
  <si>
    <t>502773868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</si>
  <si>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rohové pole</t>
  </si>
  <si>
    <t>https://podminky.urs.cz/item/CS_URS_2026_01/712363513</t>
  </si>
  <si>
    <t>-1380086009</t>
  </si>
  <si>
    <t>8*1,1655 'Přepočtené koeficientem množství</t>
  </si>
  <si>
    <t>712391172</t>
  </si>
  <si>
    <t>Provedení povlakové krytiny střech do 10° ochranné textilní vrstvy</t>
  </si>
  <si>
    <t>1393970450</t>
  </si>
  <si>
    <t>Provedení povlakové krytiny střech plochých do 10° -ostatní práce provedení vrstvy textilní ochranné</t>
  </si>
  <si>
    <t>https://podminky.urs.cz/item/CS_URS_2026_01/712391172</t>
  </si>
  <si>
    <t>28343122</t>
  </si>
  <si>
    <t>rohož separační ze skelných vláken 120g/m2 pod hydroizolační fólie</t>
  </si>
  <si>
    <t>1164900494</t>
  </si>
  <si>
    <t>66*1,155 'Přepočtené koeficientem množství</t>
  </si>
  <si>
    <t>998712121</t>
  </si>
  <si>
    <t>Přesun hmot tonážní pro krytiny povlakové ruční v objektech v do 6 m</t>
  </si>
  <si>
    <t>1324913024</t>
  </si>
  <si>
    <t>Přesun hmot pro povlakové krytiny stanovený z hmotnosti přesunovaného materiálu vodorovná dopravní vzdálenost do 50 m ruční (bez užití mechanizace) v objektech výšky do 6 m</t>
  </si>
  <si>
    <t>https://podminky.urs.cz/item/CS_URS_2026_01/998712121</t>
  </si>
  <si>
    <t>998712129</t>
  </si>
  <si>
    <t>Příplatek k ručnímu přesunu hmot tonážnímu pro krytiny povlakové za zvětšený přesun ZKD 50 m</t>
  </si>
  <si>
    <t>-339091717</t>
  </si>
  <si>
    <t>Přesun hmot pro povlakové krytiny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</si>
  <si>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https://podminky.urs.cz/item/CS_URS_2026_01/998712129</t>
  </si>
  <si>
    <t>713</t>
  </si>
  <si>
    <t>Izolace tepelné</t>
  </si>
  <si>
    <t>713114522</t>
  </si>
  <si>
    <t>Tepelná foukaná izolace minerální vlákna standard objemová hmotnost vodorovná do dutiny tl přes 150 do 200 mm</t>
  </si>
  <si>
    <t>-585549645</t>
  </si>
  <si>
    <t>Tepelná foukaná izolace vodorovných konstrukcí z minerálních vláken standardní objemové hmotnosti do dutiny, tloušťky vrstvy přes 150 do 200 mm</t>
  </si>
  <si>
    <t>https://podminky.urs.cz/item/CS_URS_2026_01/713114522</t>
  </si>
  <si>
    <t>60*0,2</t>
  </si>
  <si>
    <t>713121121</t>
  </si>
  <si>
    <t>Montáž izolace tepelné podlah volně kladenými rohožemi, pásy, dílci, deskami 2 vrstvy</t>
  </si>
  <si>
    <t>-684393182</t>
  </si>
  <si>
    <t>Montáž tepelné izolace podlah rohožemi, pásy, deskami, dílci, bloky (izolační materiál ve specifikaci) kladenými volně dvouvrstvá</t>
  </si>
  <si>
    <t>https://podminky.urs.cz/item/CS_URS_2026_01/713121121</t>
  </si>
  <si>
    <t>28375909</t>
  </si>
  <si>
    <t>deska EPS 150 pro konstrukce s vysokým zatížením λ=0,035 tl 50mm</t>
  </si>
  <si>
    <t>1524311297</t>
  </si>
  <si>
    <t>43,53</t>
  </si>
  <si>
    <t>43,53*2,1 'Přepočtené koeficientem množství</t>
  </si>
  <si>
    <t>713132311</t>
  </si>
  <si>
    <t>Montáž izolace tepelné do roštu jednosměrného svislého výšky do 6 m</t>
  </si>
  <si>
    <t>-2064536404</t>
  </si>
  <si>
    <t>Montáž tepelné izolace stěn do roštu jednosměrného svislého výšky do 6 m</t>
  </si>
  <si>
    <t>https://podminky.urs.cz/item/CS_URS_2026_01/713132311</t>
  </si>
  <si>
    <t>"W1 - obvodová stěna" 2*(2,78*(2*5,55+7,97+5,15+2*2,85)-(2*2*0,6+2,4*1,45+2,15*2,35+2*1,05*2,35))</t>
  </si>
  <si>
    <t>"atiky" 0,8*24,25</t>
  </si>
  <si>
    <t>"W2 - příčka mezi šatnami a chodbou" 2*(2,78*5,03-2*0,9*2)</t>
  </si>
  <si>
    <t>"W3 - příčka mezi šatnami" 2,6*4,89</t>
  </si>
  <si>
    <t>63148210</t>
  </si>
  <si>
    <t>deska tepelně izolační minerální provětrávaných fasád λ=0,030-0,33 tl 100mm</t>
  </si>
  <si>
    <t>-510274816</t>
  </si>
  <si>
    <t>"W1 - obvodová stěna" 2,78*(2*5,55+7,97+5,15+2*2,85)-(2*2*0,6+2,4*1,45+2,15*2,35+2*1,05*2,35)</t>
  </si>
  <si>
    <t>"W2 - příčka mezi šatnami a chodbou" 2,78*5,03-2*0,9*2</t>
  </si>
  <si>
    <t>109,807*1,1 'Přepočtené koeficientem množství</t>
  </si>
  <si>
    <t>63152474</t>
  </si>
  <si>
    <t>deska tepelně izolační minerální provětrávaných fasád λ=0,030-0,33</t>
  </si>
  <si>
    <t>2121355438</t>
  </si>
  <si>
    <t>"W1 - obvodová stěna" 0,02*(2,78*(2*5,55+7,97+5,15+2*2,85)-(2*2*0,6+2,4*1,45+2,15*2,35+2*1,05*2,35))</t>
  </si>
  <si>
    <t>"W2 - příčka mezi šatnami a chodbou" 0,02*(2,78*5,03-2*0,9*2)</t>
  </si>
  <si>
    <t>1,554*1,1 'Přepočtené koeficientem množství</t>
  </si>
  <si>
    <t>713141336</t>
  </si>
  <si>
    <t>Montáž izolace tepelné střech plochých lepené za studena nízkoexpanzní (PUR) pěnou, spádová vrstva</t>
  </si>
  <si>
    <t>1066663911</t>
  </si>
  <si>
    <t>Montáž tepelné izolace střech plochých spádovými klíny v ploše přilepenými za studena nízkoexpanzní (PUR) pěnou</t>
  </si>
  <si>
    <t>https://podminky.urs.cz/item/CS_URS_2026_01/713141336</t>
  </si>
  <si>
    <t>28376142</t>
  </si>
  <si>
    <t>klín izolační spád do 5% EPS 150</t>
  </si>
  <si>
    <t>1457040860</t>
  </si>
  <si>
    <t>60*0,125</t>
  </si>
  <si>
    <t>7,5*1,05 'Přepočtené koeficientem množství</t>
  </si>
  <si>
    <t>713141356</t>
  </si>
  <si>
    <t>Montáž spádové izolace na zhlaví atiky š do 500 mm lepené za studena nízkoexpanzní (PUR) pěnou</t>
  </si>
  <si>
    <t>-1671203111</t>
  </si>
  <si>
    <t>Montáž tepelné izolace střech plochých spádovými klíny na zhlaví atiky šířky do 500 mm přilepenými za studena nízkoexpanzní (PUR) pěnou</t>
  </si>
  <si>
    <t>https://podminky.urs.cz/item/CS_URS_2026_01/713141356</t>
  </si>
  <si>
    <t>-263470152</t>
  </si>
  <si>
    <t>24,25*0,15*0,05</t>
  </si>
  <si>
    <t>998713121</t>
  </si>
  <si>
    <t>Přesun hmot tonážní pro izolace tepelné ruční v objektech v do 6 m</t>
  </si>
  <si>
    <t>1888719097</t>
  </si>
  <si>
    <t>Přesun hmot pro izolace tepelné stanovený z hmotnosti přesunovaného materiálu vodorovná dopravní vzdálenost do 50 m ruční (bez užití mechanizace) v objektech výšky do 6 m</t>
  </si>
  <si>
    <t>https://podminky.urs.cz/item/CS_URS_2026_01/998713121</t>
  </si>
  <si>
    <t>998713129</t>
  </si>
  <si>
    <t>Příplatek k ručnímu přesunu hmot tonážnímu pro izolace tepelné za zvětšený přesun ZKD 50 m</t>
  </si>
  <si>
    <t>-599202385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</si>
  <si>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</si>
  <si>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https://podminky.urs.cz/item/CS_URS_2026_01/998713129</t>
  </si>
  <si>
    <t>762341044</t>
  </si>
  <si>
    <t>Bednění střech rovných sklon do 60° z desek OSB tl 18 mm na pero a drážku šroubovaných na rošt</t>
  </si>
  <si>
    <t>133168164</t>
  </si>
  <si>
    <t>Bednění střech střech rovných sklonu do 60° s vyřezáním otvorů z dřevoštěpkových desek OSB šroubovaných na rošt na pero a drážku, tloušťky desky 18 mm</t>
  </si>
  <si>
    <t>https://podminky.urs.cz/item/CS_URS_2026_01/762341044</t>
  </si>
  <si>
    <t>762395000</t>
  </si>
  <si>
    <t>Spojovací prostředky krovů, bednění, laťování, nadstřešních konstrukcí</t>
  </si>
  <si>
    <t>585972726</t>
  </si>
  <si>
    <t>Spojovací prostředky krovů, bednění a laťování, nadstřešních konstrukcí svorníky, prkna, hřebíky, pásová ocel, vruty</t>
  </si>
  <si>
    <t>https://podminky.urs.cz/item/CS_URS_2026_01/762395000</t>
  </si>
  <si>
    <t>2*70*0,018</t>
  </si>
  <si>
    <t>-1248778315</t>
  </si>
  <si>
    <t>-1829432757</t>
  </si>
  <si>
    <t>763</t>
  </si>
  <si>
    <t>Konstrukce suché výstavby</t>
  </si>
  <si>
    <t>763111718</t>
  </si>
  <si>
    <t>SDK příčka úprava styku příčky a podhledu separační páskou a akrylátem (oboustranně)</t>
  </si>
  <si>
    <t>-227081069</t>
  </si>
  <si>
    <t>Příčka ze sádrokartonových desek ostatní konstrukce a práce na příčkách ze sádrokartonových desek úprava styku příčky a podhledu (oboustranně) separační páskou s akrylátem</t>
  </si>
  <si>
    <t>https://podminky.urs.cz/item/CS_URS_2026_01/763111718</t>
  </si>
  <si>
    <t>4,9+8,14</t>
  </si>
  <si>
    <t>763131511</t>
  </si>
  <si>
    <t>SDK podhled deska 1xA 12,5 bez izolace jednovrstvá spodní kce profil CD+UD</t>
  </si>
  <si>
    <t>1051563971</t>
  </si>
  <si>
    <t>Podhled ze sádrokartonových desek jednovrstvá zavěšená spodní konstrukce z ocelových profilů CD, UD jednoduše opláštěná deskou standardní A, tl. 12,5 mm, bez izolace</t>
  </si>
  <si>
    <t>https://podminky.urs.cz/item/CS_URS_2026_01/763131511</t>
  </si>
  <si>
    <t>763131714</t>
  </si>
  <si>
    <t>SDK podhled základní penetrační nátěr</t>
  </si>
  <si>
    <t>2144481</t>
  </si>
  <si>
    <t>Podhled ze sádrokartonových desek ostatní práce a konstrukce na podhledech ze sádrokartonových desek základní penetrační nátěr</t>
  </si>
  <si>
    <t>https://podminky.urs.cz/item/CS_URS_2026_01/763131714</t>
  </si>
  <si>
    <t>763131751</t>
  </si>
  <si>
    <t>Montáž parotěsné zábrany do SDK podhledu</t>
  </si>
  <si>
    <t>-1239583905</t>
  </si>
  <si>
    <t>Podhled ze sádrokartonových desek ostatní práce a konstrukce na podhledech ze sádrokartonových desek montáž parotěsné zábrany</t>
  </si>
  <si>
    <t>https://podminky.urs.cz/item/CS_URS_2026_01/763131751</t>
  </si>
  <si>
    <t>28329276</t>
  </si>
  <si>
    <t>fólie PE vyztužená pro parotěsnou vrstvu (reakce na oheň - třída E) 140g/m2</t>
  </si>
  <si>
    <t>1620924749</t>
  </si>
  <si>
    <t>42,09</t>
  </si>
  <si>
    <t>42,09*1,1235 'Přepočtené koeficientem množství</t>
  </si>
  <si>
    <t>28323131</t>
  </si>
  <si>
    <t>páska oboustranně lepící butylkaučuková</t>
  </si>
  <si>
    <t>1342135747</t>
  </si>
  <si>
    <t>763211263</t>
  </si>
  <si>
    <t>Montáž desek tl 1 x 15 mm sádrovláknitá příčka oboustranně jednoduše opláštěná</t>
  </si>
  <si>
    <t>1698737781</t>
  </si>
  <si>
    <t>Příčka ze sádrovláknitých desek montáž desek na nosnou konstrukci oboustranně tl. 15 mm</t>
  </si>
  <si>
    <t>https://podminky.urs.cz/item/CS_URS_2026_01/763211263</t>
  </si>
  <si>
    <t>59030922</t>
  </si>
  <si>
    <t>deska sádrovláknitá univerzální tl 15mm</t>
  </si>
  <si>
    <t>-690448681</t>
  </si>
  <si>
    <t>12,714*2,1 'Přepočtené koeficientem množství</t>
  </si>
  <si>
    <t>763221670</t>
  </si>
  <si>
    <t>Montáž nosné konstrukce z UW+CW profilů sádrovláknitá stěna předsazená</t>
  </si>
  <si>
    <t>-900008876</t>
  </si>
  <si>
    <t>Stěna předsazená ze sádrovláknitých desek montáž nosné konstrukce z UW, CW profilů</t>
  </si>
  <si>
    <t>https://podminky.urs.cz/item/CS_URS_2026_01/763221670</t>
  </si>
  <si>
    <t>77,693*1,1 'Přepočtené koeficientem množství</t>
  </si>
  <si>
    <t>59030624</t>
  </si>
  <si>
    <t>profil pro stropní konstrukce a předsazené stěny UD 28</t>
  </si>
  <si>
    <t>502970143</t>
  </si>
  <si>
    <t>"W1 - obvodová stěna" 2,78*(2*6+9+6+2*4)</t>
  </si>
  <si>
    <t>"W2 - příčka mezi šatnami a chodbou" 2,78*6</t>
  </si>
  <si>
    <t>113,98*1,1 'Přepočtené koeficientem množství</t>
  </si>
  <si>
    <t>763221673</t>
  </si>
  <si>
    <t>Montáž desek tl 1 x 15 mm sádrovláknitá stěna předsazená jednoduše opláštěná</t>
  </si>
  <si>
    <t>489709343</t>
  </si>
  <si>
    <t>Stěna předsazená ze sádrovláknitých desek montáž desek na nosnou konstrukci tl. 15 mm</t>
  </si>
  <si>
    <t>https://podminky.urs.cz/item/CS_URS_2026_01/763221673</t>
  </si>
  <si>
    <t>"závětří" 2,78*(2*2,39+5,55+0,33+0,56)-(2,06*2,35+4,66*2,35)</t>
  </si>
  <si>
    <t>-921257994</t>
  </si>
  <si>
    <t>190,187*1,05 'Přepočtené koeficientem množství</t>
  </si>
  <si>
    <t>108</t>
  </si>
  <si>
    <t>763231111</t>
  </si>
  <si>
    <t>Sádrovláknitý podhled v 75 mm deska 1x10 dvouvrstvá spodní kce profil CD+UD bez izolace</t>
  </si>
  <si>
    <t>471128649</t>
  </si>
  <si>
    <t>Podhled ze sádrovláknitých desek dvouvrstvá zavěšená spodní konstrukce z ocelových profilů CD, UD jednoduše opláštěná deskou tl. 10 mm, výška konstrukce 75 mm, bez izolace</t>
  </si>
  <si>
    <t>https://podminky.urs.cz/item/CS_URS_2026_01/763231111</t>
  </si>
  <si>
    <t>109</t>
  </si>
  <si>
    <t>998763331</t>
  </si>
  <si>
    <t>Přesun hmot tonážní pro konstrukce montované z desek ruční v objektech v do 6 m</t>
  </si>
  <si>
    <t>-114603025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</si>
  <si>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</si>
  <si>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https://podminky.urs.cz/item/CS_URS_2026_01/998763331</t>
  </si>
  <si>
    <t>110</t>
  </si>
  <si>
    <t>998763339</t>
  </si>
  <si>
    <t>Příplatek k ručnímu přesunu hmot tonážnímu pro konstrukce montované z desek za zvětšený přesun ZKD 50 m</t>
  </si>
  <si>
    <t>2124052463</t>
  </si>
  <si>
    <t>Přesun hmot pro konstrukce montované z desek sádrokartonových, sádrovláknitých, cementovláknitých nebo cementových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</si>
  <si>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https://podminky.urs.cz/item/CS_URS_2026_01/998763339</t>
  </si>
  <si>
    <t>764</t>
  </si>
  <si>
    <t>Konstrukce klempířské</t>
  </si>
  <si>
    <t>111</t>
  </si>
  <si>
    <t>764002851</t>
  </si>
  <si>
    <t>Demontáž oplechování parapetů do suti</t>
  </si>
  <si>
    <t>244801466</t>
  </si>
  <si>
    <t>Demontáž klempířských konstrukcí oplechování parapetů do suti</t>
  </si>
  <si>
    <t>https://podminky.urs.cz/item/CS_URS_2026_01/764002851</t>
  </si>
  <si>
    <t>"parapet rizalitu" 3,5</t>
  </si>
  <si>
    <t>112</t>
  </si>
  <si>
    <t>76420210R</t>
  </si>
  <si>
    <t>Montáž oplechování krycím plechem</t>
  </si>
  <si>
    <t>1123168365</t>
  </si>
  <si>
    <t>Montáž oplechování střešních prvků krycím plechem</t>
  </si>
  <si>
    <t>"KL01" 10,5</t>
  </si>
  <si>
    <t>113</t>
  </si>
  <si>
    <t>55344895R</t>
  </si>
  <si>
    <t>výroba a dodávka krycího plechu z lakovaného hliníkového plechu rš 280mm</t>
  </si>
  <si>
    <t>1187224094</t>
  </si>
  <si>
    <t>114</t>
  </si>
  <si>
    <t>764202134</t>
  </si>
  <si>
    <t>Montáž oplechování rovné okapové hrany</t>
  </si>
  <si>
    <t>-1885325280</t>
  </si>
  <si>
    <t>Montáž oplechování střešních prvků okapu okapovým plechem rovným</t>
  </si>
  <si>
    <t>https://podminky.urs.cz/item/CS_URS_2026_01/764202134</t>
  </si>
  <si>
    <t>115</t>
  </si>
  <si>
    <t>55344896R</t>
  </si>
  <si>
    <t>výroba a dodávka okapového plechu z lakovaného hliníkového plechu rš 210mm</t>
  </si>
  <si>
    <t>-1682614</t>
  </si>
  <si>
    <t>116</t>
  </si>
  <si>
    <t>764204109</t>
  </si>
  <si>
    <t>Montáž oplechování horních ploch a atik bez rohů rš přes 400 do 800 mm</t>
  </si>
  <si>
    <t>1367637548</t>
  </si>
  <si>
    <t>Montáž oplechování horních ploch zdí a nadezdívek (atik) rozvinuté šířky přes 400 do 800 mm</t>
  </si>
  <si>
    <t>https://podminky.urs.cz/item/CS_URS_2026_01/764204109</t>
  </si>
  <si>
    <t>"KL03" 2*5,55+2*2,85+5,05+2,4</t>
  </si>
  <si>
    <t>117</t>
  </si>
  <si>
    <t>55344897R</t>
  </si>
  <si>
    <t>výroba a dodávka oplechování atik z lakovaného hliníkového plechu rš 430mm včetně příponek</t>
  </si>
  <si>
    <t>-333717966</t>
  </si>
  <si>
    <t>24,25</t>
  </si>
  <si>
    <t>118</t>
  </si>
  <si>
    <t>764206105</t>
  </si>
  <si>
    <t>Montáž oplechování rovných parapetů rš do 400 mm</t>
  </si>
  <si>
    <t>-1773214908</t>
  </si>
  <si>
    <t>Montáž oplechování parapetů rovných, bez rohů, rozvinuté šířky do 400 mm</t>
  </si>
  <si>
    <t>https://podminky.urs.cz/item/CS_URS_2026_01/764206105</t>
  </si>
  <si>
    <t>"KL04, KL05" 2,4+2*2</t>
  </si>
  <si>
    <t>119</t>
  </si>
  <si>
    <t>15441013R</t>
  </si>
  <si>
    <t>výroba a dodávka parapetu z lakovaného extrudovaného hliníku rš 215mm včetně koncovek a příponek rš 200mm</t>
  </si>
  <si>
    <t>-93994356</t>
  </si>
  <si>
    <t>120</t>
  </si>
  <si>
    <t>76420810R</t>
  </si>
  <si>
    <t>Montáž oplechování soklového XPS kotvení do nosné konstrukce nad XPS včeně lepení k soklu rš do 400 mm</t>
  </si>
  <si>
    <t>1679232553</t>
  </si>
  <si>
    <t>"KL06" 2*5,55+2*2,85+5,05+2,4+10,5-2,06-4,66</t>
  </si>
  <si>
    <t>121</t>
  </si>
  <si>
    <t>55344898R</t>
  </si>
  <si>
    <t>výroba a dodávka oplechování soklu z lakovaného hliníkového plechu rš 340mm</t>
  </si>
  <si>
    <t>1272631662</t>
  </si>
  <si>
    <t>"KL06" 28,03</t>
  </si>
  <si>
    <t>122</t>
  </si>
  <si>
    <t>764501103</t>
  </si>
  <si>
    <t>Montáž žlabu podokapního půlkulatého</t>
  </si>
  <si>
    <t>-568392017</t>
  </si>
  <si>
    <t>Montáž žlabu podokapního půlkruhového žlabu</t>
  </si>
  <si>
    <t>https://podminky.urs.cz/item/CS_URS_2026_01/764501103</t>
  </si>
  <si>
    <t>123</t>
  </si>
  <si>
    <t>55344811</t>
  </si>
  <si>
    <t>žlab podokapní půlkulatý Al 280mm</t>
  </si>
  <si>
    <t>386920316</t>
  </si>
  <si>
    <t>10,5*1,2 'Přepočtené koeficientem množství</t>
  </si>
  <si>
    <t>124</t>
  </si>
  <si>
    <t>764501104</t>
  </si>
  <si>
    <t>Montáž čela pro podokapní půlkulatý žlab</t>
  </si>
  <si>
    <t>-636865559</t>
  </si>
  <si>
    <t>Montáž žlabu podokapního půlkruhového čela</t>
  </si>
  <si>
    <t>https://podminky.urs.cz/item/CS_URS_2026_01/764501104</t>
  </si>
  <si>
    <t>125</t>
  </si>
  <si>
    <t>55344833</t>
  </si>
  <si>
    <t>čelo žlabu půlkulaté Al 280mm</t>
  </si>
  <si>
    <t>-1072859690</t>
  </si>
  <si>
    <t>126</t>
  </si>
  <si>
    <t>764501105</t>
  </si>
  <si>
    <t>Montáž háku pro podokapní půlkulatý žlab</t>
  </si>
  <si>
    <t>535346147</t>
  </si>
  <si>
    <t>Montáž žlabu podokapního půlkruhového háku</t>
  </si>
  <si>
    <t>https://podminky.urs.cz/item/CS_URS_2026_01/764501105</t>
  </si>
  <si>
    <t>127</t>
  </si>
  <si>
    <t>55344891</t>
  </si>
  <si>
    <t>hák žlabový Al 280mm/28x7</t>
  </si>
  <si>
    <t>-727677132</t>
  </si>
  <si>
    <t>764501108</t>
  </si>
  <si>
    <t>Montáž kotlíku oválného (trychtýřového) pro podokapní žlab</t>
  </si>
  <si>
    <t>-25619847</t>
  </si>
  <si>
    <t>Montáž žlabu podokapního půlkruhového kotlíku</t>
  </si>
  <si>
    <t>https://podminky.urs.cz/item/CS_URS_2026_01/764501108</t>
  </si>
  <si>
    <t>129</t>
  </si>
  <si>
    <t>55344844</t>
  </si>
  <si>
    <t>kotlík kulatý Al 280/100mm</t>
  </si>
  <si>
    <t>491500969</t>
  </si>
  <si>
    <t>130</t>
  </si>
  <si>
    <t>764508131</t>
  </si>
  <si>
    <t>Montáž kruhového svodu</t>
  </si>
  <si>
    <t>2035558817</t>
  </si>
  <si>
    <t>Montáž svodu kruhového, průměru svodu</t>
  </si>
  <si>
    <t>https://podminky.urs.cz/item/CS_URS_2026_01/764508131</t>
  </si>
  <si>
    <t>"KL02" 3</t>
  </si>
  <si>
    <t>131</t>
  </si>
  <si>
    <t>55344821</t>
  </si>
  <si>
    <t>svod kruhový Al 80mm</t>
  </si>
  <si>
    <t>-611067196</t>
  </si>
  <si>
    <t>132</t>
  </si>
  <si>
    <t>764508132</t>
  </si>
  <si>
    <t>Montáž objímky kruhového svodu</t>
  </si>
  <si>
    <t>1207143896</t>
  </si>
  <si>
    <t>Montáž svodu kruhového, průměru objímek</t>
  </si>
  <si>
    <t>https://podminky.urs.cz/item/CS_URS_2026_01/764508132</t>
  </si>
  <si>
    <t>133</t>
  </si>
  <si>
    <t>55344873</t>
  </si>
  <si>
    <t>objímka svodu Al 80/200mm</t>
  </si>
  <si>
    <t>1855750975</t>
  </si>
  <si>
    <t>134</t>
  </si>
  <si>
    <t>31164120</t>
  </si>
  <si>
    <t>nýt nerez trhací 3x8mm</t>
  </si>
  <si>
    <t>-1976712294</t>
  </si>
  <si>
    <t>135</t>
  </si>
  <si>
    <t>998764121</t>
  </si>
  <si>
    <t>Přesun hmot tonážní pro konstrukce klempířské ruční v objektech v do 6 m</t>
  </si>
  <si>
    <t>324000042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</si>
  <si>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</si>
  <si>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https://podminky.urs.cz/item/CS_URS_2026_01/998764121</t>
  </si>
  <si>
    <t>136</t>
  </si>
  <si>
    <t>998764129</t>
  </si>
  <si>
    <t>Příplatek k ručnímu přesunu hmot tonážnímu pro konstrukce klempířské za zvětšený přesun ZKD 50 m</t>
  </si>
  <si>
    <t>2084110447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</si>
  <si>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</si>
  <si>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https://podminky.urs.cz/item/CS_URS_2026_01/998764129</t>
  </si>
  <si>
    <t>766</t>
  </si>
  <si>
    <t>Konstrukce truhlářské</t>
  </si>
  <si>
    <t>137</t>
  </si>
  <si>
    <t>766622122</t>
  </si>
  <si>
    <t>Montáž plastových oken plochy přes 1 m2 pevných v do 2,5 m s rámem do celostěnových panelů</t>
  </si>
  <si>
    <t>-1551527020</t>
  </si>
  <si>
    <t>Montáž oken plastových včetně montáže rámu plochy přes 1 m2 pevných do celostěnových panelů nebo ocelových rámů, výšky přes 1,5 do 2,5 m</t>
  </si>
  <si>
    <t>https://podminky.urs.cz/item/CS_URS_2026_01/766622122</t>
  </si>
  <si>
    <t>"102" 1,05*2,35</t>
  </si>
  <si>
    <t>"103" 1,05*2,35</t>
  </si>
  <si>
    <t>138</t>
  </si>
  <si>
    <t>61140046</t>
  </si>
  <si>
    <t>okno plastové s fixním zasklením trojsklo přes plochu 1m2 v 1,5-2,5m</t>
  </si>
  <si>
    <t>1760138954</t>
  </si>
  <si>
    <t>139</t>
  </si>
  <si>
    <t>766622135</t>
  </si>
  <si>
    <t>Montáž plastových oken plochy přes 1 m2 otevíravých v do 1,5 m s rámem do celostěnových panelů</t>
  </si>
  <si>
    <t>-1190573119</t>
  </si>
  <si>
    <t>Montáž oken plastových včetně montáže rámu plochy přes 1 m2 otevíravých do celostěnových panelů nebo ocelových rámů, výšky do 1,5 m</t>
  </si>
  <si>
    <t>https://podminky.urs.cz/item/CS_URS_2026_01/766622135</t>
  </si>
  <si>
    <t>"104" 2*0,6</t>
  </si>
  <si>
    <t>"105" 2*0,6</t>
  </si>
  <si>
    <t>"106" 2,415*1,45</t>
  </si>
  <si>
    <t>61140052</t>
  </si>
  <si>
    <t>okno plastové otevíravé/sklopné trojsklo přes plochu 1m2 do v 1,5m</t>
  </si>
  <si>
    <t>2082004416</t>
  </si>
  <si>
    <t>141</t>
  </si>
  <si>
    <t>766660022</t>
  </si>
  <si>
    <t>Montáž dveřních křídel otvíravých jednokřídlových š přes 0,8 m požárních do ocelové zárubně</t>
  </si>
  <si>
    <t>646038186</t>
  </si>
  <si>
    <t>Montáž dveřních křídel dřevěných nebo plastových otevíravých do ocelové zárubně protipožárních jednokřídlových, šířky přes 800 mm</t>
  </si>
  <si>
    <t>https://podminky.urs.cz/item/CS_URS_2026_01/766660022</t>
  </si>
  <si>
    <t>142</t>
  </si>
  <si>
    <t>61165314</t>
  </si>
  <si>
    <t>dveře jednokřídlé dřevotřískové protipožární EI (EW) 30 D3 povrch laminátový plné 900x1970-2100mm</t>
  </si>
  <si>
    <t>-1596580612</t>
  </si>
  <si>
    <t>143</t>
  </si>
  <si>
    <t>766660551</t>
  </si>
  <si>
    <t>Montáž vchodových dveří včetně rámu dvoukřídlových bez nadsvětlíku do dřevěné konstrukce</t>
  </si>
  <si>
    <t>82772784</t>
  </si>
  <si>
    <t>Montáž vchodových dveří včetně rámu do dřevěných konstrukcí dvoukřídlových bez nadsvětlíku</t>
  </si>
  <si>
    <t>https://podminky.urs.cz/item/CS_URS_2026_01/766660551</t>
  </si>
  <si>
    <t>"101" 1</t>
  </si>
  <si>
    <t>144</t>
  </si>
  <si>
    <t>61140508</t>
  </si>
  <si>
    <t>dveře dvoukřídlé plastové bílé prosklené max rozměru otvoru 4,84m2</t>
  </si>
  <si>
    <t>1460971562</t>
  </si>
  <si>
    <t>"101" 2,15*2,35</t>
  </si>
  <si>
    <t>145</t>
  </si>
  <si>
    <t>766660729</t>
  </si>
  <si>
    <t>Montáž dveřního interiérového kování - štítku s klikou</t>
  </si>
  <si>
    <t>1061742262</t>
  </si>
  <si>
    <t>Montáž dveřních doplňků dveřního kování interiérového štítku s klikou</t>
  </si>
  <si>
    <t>https://podminky.urs.cz/item/CS_URS_2026_01/766660729</t>
  </si>
  <si>
    <t>146</t>
  </si>
  <si>
    <t>54914123</t>
  </si>
  <si>
    <t>dveřní kování interiérové rozetové klika/klika</t>
  </si>
  <si>
    <t>598037600</t>
  </si>
  <si>
    <t>147</t>
  </si>
  <si>
    <t>54914125</t>
  </si>
  <si>
    <t>dveřní kování interiérové rozetové spodní pro cylindrickou vložku</t>
  </si>
  <si>
    <t>1785383489</t>
  </si>
  <si>
    <t>148</t>
  </si>
  <si>
    <t>766660751</t>
  </si>
  <si>
    <t>Montáž dveřního interiérového kování - zámku</t>
  </si>
  <si>
    <t>1630860730</t>
  </si>
  <si>
    <t>Montáž dveřních doplňků dveřního kování interiérového zámku</t>
  </si>
  <si>
    <t>https://podminky.urs.cz/item/CS_URS_2026_01/766660751</t>
  </si>
  <si>
    <t>149</t>
  </si>
  <si>
    <t>54924011</t>
  </si>
  <si>
    <t>zámek zadlabací vložkový pravolevý rozteč 90x50,5mm</t>
  </si>
  <si>
    <t>1263670483</t>
  </si>
  <si>
    <t>150</t>
  </si>
  <si>
    <t>766660752</t>
  </si>
  <si>
    <t>Montáž dveřního interiérového kování - zámkové vložky</t>
  </si>
  <si>
    <t>-906589881</t>
  </si>
  <si>
    <t>Montáž dveřních doplňků dveřního kování interiérového zámkové vložky</t>
  </si>
  <si>
    <t>https://podminky.urs.cz/item/CS_URS_2026_01/766660752</t>
  </si>
  <si>
    <t>151</t>
  </si>
  <si>
    <t>54964210</t>
  </si>
  <si>
    <t>vložka cylindrická stavební 35+55</t>
  </si>
  <si>
    <t>-752044527</t>
  </si>
  <si>
    <t>specifikace dle PD, systém generálního klíče</t>
  </si>
  <si>
    <t>152</t>
  </si>
  <si>
    <t>766694116</t>
  </si>
  <si>
    <t>Montáž parapetních desek dřevěných nebo plastových š do 300 mm</t>
  </si>
  <si>
    <t>1195949750</t>
  </si>
  <si>
    <t>Montáž ostatních truhlářských konstrukcí parapetních desek dřevěných nebo plastových šířky do 300 mm</t>
  </si>
  <si>
    <t>https://podminky.urs.cz/item/CS_URS_2026_01/766694116</t>
  </si>
  <si>
    <t>"104" 2</t>
  </si>
  <si>
    <t>"105" 2</t>
  </si>
  <si>
    <t>"106" 2,4</t>
  </si>
  <si>
    <t>153</t>
  </si>
  <si>
    <t>61140077</t>
  </si>
  <si>
    <t>parapet plastový vnitřní š 150mm</t>
  </si>
  <si>
    <t>-319003853</t>
  </si>
  <si>
    <t>specifilace dle PD</t>
  </si>
  <si>
    <t>154</t>
  </si>
  <si>
    <t>61144019</t>
  </si>
  <si>
    <t>koncovka k parapetu plastovému vnitřnímu 1 pár</t>
  </si>
  <si>
    <t>sada</t>
  </si>
  <si>
    <t>-244473547</t>
  </si>
  <si>
    <t>"104, 105, 106" 3</t>
  </si>
  <si>
    <t>155</t>
  </si>
  <si>
    <t>998766121</t>
  </si>
  <si>
    <t>Přesun hmot tonážní pro kce truhlářské ruční v objektech v do 6 m</t>
  </si>
  <si>
    <t>-1199692234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</si>
  <si>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</si>
  <si>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https://podminky.urs.cz/item/CS_URS_2026_01/998766121</t>
  </si>
  <si>
    <t>156</t>
  </si>
  <si>
    <t>998766129</t>
  </si>
  <si>
    <t>Příplatek k ručnímu přesunu hmot tonážnímu pro kce truhlářské za zvětšený přesun ZKD 50 m</t>
  </si>
  <si>
    <t>-472753481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</si>
  <si>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</si>
  <si>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https://podminky.urs.cz/item/CS_URS_2026_01/998766129</t>
  </si>
  <si>
    <t>767</t>
  </si>
  <si>
    <t>Konstrukce zámečnické</t>
  </si>
  <si>
    <t>157</t>
  </si>
  <si>
    <t>767415112</t>
  </si>
  <si>
    <t>Montáž vnějšího obkladu skládaného pláště tvarovaným plechem budov v do 6 m šroubováním</t>
  </si>
  <si>
    <t>-832627614</t>
  </si>
  <si>
    <t>Montáž vnějšího obkladu skládaného pláště plechem tvarovaným výšky budovy do 6 m, uchyceným šroubováním</t>
  </si>
  <si>
    <t>https://podminky.urs.cz/item/CS_URS_2026_01/767415112</t>
  </si>
  <si>
    <t>"závětří" 2,78*(2*2,39+5,55+0,33+0,56)+2,5*2,39-(2,06*2,35+4,66*2,35)</t>
  </si>
  <si>
    <t>158</t>
  </si>
  <si>
    <t>15485146</t>
  </si>
  <si>
    <t>plech trapézový 14/112/1120 PE tl 0,7mm</t>
  </si>
  <si>
    <t>-1912119792</t>
  </si>
  <si>
    <t>108,085</t>
  </si>
  <si>
    <t>108,085*1,1 'Přepočtené koeficientem množství</t>
  </si>
  <si>
    <t>159</t>
  </si>
  <si>
    <t>767415193</t>
  </si>
  <si>
    <t>Příplatek k montáži vnějšího obkladu za zhotovení otvoru pl přes 0,50 m2</t>
  </si>
  <si>
    <t>2087870865</t>
  </si>
  <si>
    <t>Montáž vnějšího obkladu skládaného pláště Příplatek k cenám za vyřezání otvoru v plechu plochy přes 0,50 m2</t>
  </si>
  <si>
    <t>https://podminky.urs.cz/item/CS_URS_2026_01/767415193</t>
  </si>
  <si>
    <t>160</t>
  </si>
  <si>
    <t>767491002</t>
  </si>
  <si>
    <t>Montáž konzol roštu fasád, stěn a podhledů do betonu tvaru "A" pro uchycení vodorovného profilu roštu</t>
  </si>
  <si>
    <t>1341223816</t>
  </si>
  <si>
    <t>Montáž nosného roštu fasád, stěn a podhledů konzol kovových tvaru "A" pro uchycení vodorovného profilu roštu, kotvených do betonu</t>
  </si>
  <si>
    <t>https://podminky.urs.cz/item/CS_URS_2026_01/767491002</t>
  </si>
  <si>
    <t>161</t>
  </si>
  <si>
    <t>15441043</t>
  </si>
  <si>
    <t>konzola nosného roštu A80 pozink</t>
  </si>
  <si>
    <t>952090829</t>
  </si>
  <si>
    <t>162</t>
  </si>
  <si>
    <t>767491012</t>
  </si>
  <si>
    <t>Montáž konzol roštu fasád, stěn a podhledů do betonu tvaru "L" pro uchycení svislého profilu roštu</t>
  </si>
  <si>
    <t>-1661673078</t>
  </si>
  <si>
    <t>Montáž nosného roštu fasád, stěn a podhledů konzol kovových tvaru "L" pro uchycení svislého profilu roštu, kotvených do betonu</t>
  </si>
  <si>
    <t>https://podminky.urs.cz/item/CS_URS_2026_01/767491012</t>
  </si>
  <si>
    <t>163</t>
  </si>
  <si>
    <t>15441062</t>
  </si>
  <si>
    <t>konzola nosného roštu L80 pozink</t>
  </si>
  <si>
    <t>-1286050721</t>
  </si>
  <si>
    <t>164</t>
  </si>
  <si>
    <t>767492001</t>
  </si>
  <si>
    <t>Montáž vodorovného profilu roštu fasád, stěn a podhledů připevněného na konzolu tvaru "A"</t>
  </si>
  <si>
    <t>1419509646</t>
  </si>
  <si>
    <t>Montáž nosného roštu fasád, stěn a podhledů profilu kovového, připevněného na konzolu tvaru "A" vodorovně</t>
  </si>
  <si>
    <t>https://podminky.urs.cz/item/CS_URS_2026_01/767492001</t>
  </si>
  <si>
    <t>165</t>
  </si>
  <si>
    <t>15441032</t>
  </si>
  <si>
    <t>profil nosného roštu Z65 dl3,05 m pozink</t>
  </si>
  <si>
    <t>-1204724342</t>
  </si>
  <si>
    <t>208</t>
  </si>
  <si>
    <t>208*1,02 'Přepočtené koeficientem množství</t>
  </si>
  <si>
    <t>166</t>
  </si>
  <si>
    <t>767531121</t>
  </si>
  <si>
    <t>Osazení zapuštěného rámu z L profilů k čisticím rohožím</t>
  </si>
  <si>
    <t>1784740460</t>
  </si>
  <si>
    <t>Montáž vstupních čisticích zón z rohoží osazení rámu mosazného nebo hliníkového zapuštěného z L profilů</t>
  </si>
  <si>
    <t>https://podminky.urs.cz/item/CS_URS_2026_01/767531121</t>
  </si>
  <si>
    <t>2*2,1+2*1,2</t>
  </si>
  <si>
    <t>167</t>
  </si>
  <si>
    <t>69752160</t>
  </si>
  <si>
    <t>rám pro zapuštění profil L-30/30 25/25 20/30 15/30-Al</t>
  </si>
  <si>
    <t>-502607333</t>
  </si>
  <si>
    <t>6*1,1 'Přepočtené koeficientem množství</t>
  </si>
  <si>
    <t>168</t>
  </si>
  <si>
    <t>767531215</t>
  </si>
  <si>
    <t>Montáž vstupních kovových nebo plastových rohoží čisticích zón plochy přes 2 m2</t>
  </si>
  <si>
    <t>1311434486</t>
  </si>
  <si>
    <t>Montáž vstupních čisticích zón z rohoží kovových nebo plastových plochy přes 2 m2</t>
  </si>
  <si>
    <t>https://podminky.urs.cz/item/CS_URS_2026_01/767531215</t>
  </si>
  <si>
    <t>2,1*1,2</t>
  </si>
  <si>
    <t>169</t>
  </si>
  <si>
    <t>69752005</t>
  </si>
  <si>
    <t>rohož vstupní provedení hliník extra 17 mm</t>
  </si>
  <si>
    <t>-30000889</t>
  </si>
  <si>
    <t>2,29090909090909*1,1 'Přepočtené koeficientem množství</t>
  </si>
  <si>
    <t>767531235</t>
  </si>
  <si>
    <t>Osazení záchytné vany pod vstupní rohož čisticích zón plochy přes 2 m2</t>
  </si>
  <si>
    <t>-299407720</t>
  </si>
  <si>
    <t>Montáž vstupních čisticích zón z rohoží osazení záchytné vany plochy přes 2 m2</t>
  </si>
  <si>
    <t>https://podminky.urs.cz/item/CS_URS_2026_01/767531235</t>
  </si>
  <si>
    <t>171</t>
  </si>
  <si>
    <t>69752167</t>
  </si>
  <si>
    <t>vana záchytná čistících zón z nerezového plechu včetně rámu přes 2m2</t>
  </si>
  <si>
    <t>-1379465543</t>
  </si>
  <si>
    <t>172</t>
  </si>
  <si>
    <t>767627306</t>
  </si>
  <si>
    <t>Připojovací spára oken a stěn parotěsnou páskou interiérovou</t>
  </si>
  <si>
    <t>111871733</t>
  </si>
  <si>
    <t>Ostatní práce a doplňky při montáži oken a stěn připojovací spára oken a stěn mezi ostěním a rámem vnitřní parotěsná páska</t>
  </si>
  <si>
    <t>https://podminky.urs.cz/item/CS_URS_2026_01/767627306</t>
  </si>
  <si>
    <t>"101" 2,15+2*2,35</t>
  </si>
  <si>
    <t>"102" 1,05+2*2,35</t>
  </si>
  <si>
    <t>"103" 1,05+2*2,35</t>
  </si>
  <si>
    <t>"104" 2*2+2*0,6</t>
  </si>
  <si>
    <t>"105" 2*2+2*0,6</t>
  </si>
  <si>
    <t>"106" 2*4,15+2*1,45</t>
  </si>
  <si>
    <t>173</t>
  </si>
  <si>
    <t>767627307</t>
  </si>
  <si>
    <t>Připojovací spára oken a stěn paropropustnou páskou exteriérovou</t>
  </si>
  <si>
    <t>905187674</t>
  </si>
  <si>
    <t>Ostatní práce a doplňky při montáži oken a stěn připojovací spára oken a stěn mezi ostěním a rámem venkovní paropropustna páska</t>
  </si>
  <si>
    <t>https://podminky.urs.cz/item/CS_URS_2026_01/767627307</t>
  </si>
  <si>
    <t>174</t>
  </si>
  <si>
    <t>767640221</t>
  </si>
  <si>
    <t>Montáž dveří ocelových nebo hliníkových vchodových dvoukřídlových bez nadsvětlíku</t>
  </si>
  <si>
    <t>978823965</t>
  </si>
  <si>
    <t>Montáž dveří ocelových nebo hliníkových vchodových dvoukřídlové bez nadsvětlíku</t>
  </si>
  <si>
    <t>https://podminky.urs.cz/item/CS_URS_2026_01/767640221</t>
  </si>
  <si>
    <t>specifikace dle PD, požární odolnost S200</t>
  </si>
  <si>
    <t>"D3" 1</t>
  </si>
  <si>
    <t>55341334</t>
  </si>
  <si>
    <t>dveře dvoukřídlé Al prosklené max rozměru otvoru 4,84m2</t>
  </si>
  <si>
    <t>745192070</t>
  </si>
  <si>
    <t>specifikace dle PD, požární odolnost S200, systém generálního klíče</t>
  </si>
  <si>
    <t>"D3" 2,18*2,35</t>
  </si>
  <si>
    <t>176</t>
  </si>
  <si>
    <t>998767121</t>
  </si>
  <si>
    <t>Přesun hmot tonážní pro zámečnické konstrukce ruční v objektech v do 6 m</t>
  </si>
  <si>
    <t>-1515784486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</si>
  <si>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</si>
  <si>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https://podminky.urs.cz/item/CS_URS_2026_01/998767121</t>
  </si>
  <si>
    <t>177</t>
  </si>
  <si>
    <t>998767129</t>
  </si>
  <si>
    <t>Příplatek k ručnímu přesunu hmot tonážnímu pro zámečnické konstrukce za zvětšený přesun ZKD 50 m</t>
  </si>
  <si>
    <t>-1825142531</t>
  </si>
  <si>
    <t>Přesun hmot pro zámečnické konstrukce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</si>
  <si>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https://podminky.urs.cz/item/CS_URS_2026_01/998767129</t>
  </si>
  <si>
    <t>771</t>
  </si>
  <si>
    <t>Podlahy z dlaždic</t>
  </si>
  <si>
    <t>178</t>
  </si>
  <si>
    <t>771111011</t>
  </si>
  <si>
    <t>Vysátí podkladu podlah před pokládkou dlažby</t>
  </si>
  <si>
    <t>-432209790</t>
  </si>
  <si>
    <t>Příprava podkladu před provedením dlažby vysátí podlah</t>
  </si>
  <si>
    <t>https://podminky.urs.cz/item/CS_URS_2026_01/771111011</t>
  </si>
  <si>
    <t>179</t>
  </si>
  <si>
    <t>771121011</t>
  </si>
  <si>
    <t>Nátěr penetrační na podlahu</t>
  </si>
  <si>
    <t>-1810784265</t>
  </si>
  <si>
    <t>Příprava podkladu před provedením dlažby nátěr penetrační na podlahu</t>
  </si>
  <si>
    <t>https://podminky.urs.cz/item/CS_URS_2026_01/771121011</t>
  </si>
  <si>
    <t>0,07*(2,4+2*8,14-2*1,05-2,15-2*0,8)</t>
  </si>
  <si>
    <t>0,07*(4*2,45+4*4,89-2*0,8)</t>
  </si>
  <si>
    <t>180</t>
  </si>
  <si>
    <t>771121022</t>
  </si>
  <si>
    <t>Broušení betonového podkladu před pokládkou dlažby</t>
  </si>
  <si>
    <t>-388267963</t>
  </si>
  <si>
    <t>Příprava podkladu před provedením dlažby broušení podlah nového podkladu betonového</t>
  </si>
  <si>
    <t>https://podminky.urs.cz/item/CS_URS_2026_01/771121022</t>
  </si>
  <si>
    <t>181</t>
  </si>
  <si>
    <t>771474112</t>
  </si>
  <si>
    <t>Montáž soklů z dlaždic keramických rovných lepených cementovým flexibilním lepidlem v přes 65 do 90 mm</t>
  </si>
  <si>
    <t>-35121297</t>
  </si>
  <si>
    <t>Montáž soklů z dlaždic keramických lepených cementovým flexibilním lepidlem rovných, výšky přes 65 do 90 mm</t>
  </si>
  <si>
    <t>https://podminky.urs.cz/item/CS_URS_2026_01/771474112</t>
  </si>
  <si>
    <t>2,4+2*8,14-2*1,05-2,15-2*0,8</t>
  </si>
  <si>
    <t>4*2,45+4*4,89-2*0,8</t>
  </si>
  <si>
    <t>182</t>
  </si>
  <si>
    <t>59761184</t>
  </si>
  <si>
    <t>sokl keramický mrazuvzdorný povrch hladký/matný tl do 10mm výšky přes 65 do 90mm</t>
  </si>
  <si>
    <t>1490285629</t>
  </si>
  <si>
    <t>40,59</t>
  </si>
  <si>
    <t>40,59*1,1 'Přepočtené koeficientem množství</t>
  </si>
  <si>
    <t>183</t>
  </si>
  <si>
    <t>771574414</t>
  </si>
  <si>
    <t>Montáž podlah keramických hladkých lepených cementovým flexibilním lepidlem přes 4 do 6 ks/m2</t>
  </si>
  <si>
    <t>416761214</t>
  </si>
  <si>
    <t>Montáž podlah z dlaždic keramických lepených cementovým flexibilním lepidlem hladkých, tloušťky do 10 mm přes 4 do 6 ks/m2</t>
  </si>
  <si>
    <t>https://podminky.urs.cz/item/CS_URS_2026_01/771574414</t>
  </si>
  <si>
    <t>184</t>
  </si>
  <si>
    <t>59761153</t>
  </si>
  <si>
    <t>dlažba keramická slinutá mrazuvzdorná R10/A povrch hladký/matný tl do 10mm přes 4 do 6ks/m2</t>
  </si>
  <si>
    <t>-663438689</t>
  </si>
  <si>
    <t>42,09*1,15 'Přepočtené koeficientem množství</t>
  </si>
  <si>
    <t>185</t>
  </si>
  <si>
    <t>771591115</t>
  </si>
  <si>
    <t>Podlahy spárování silikonem</t>
  </si>
  <si>
    <t>-226259840</t>
  </si>
  <si>
    <t>Podlahy - dokončovací práce spárování silikonem</t>
  </si>
  <si>
    <t>https://podminky.urs.cz/item/CS_URS_2026_01/771591115</t>
  </si>
  <si>
    <t>186</t>
  </si>
  <si>
    <t>771592011</t>
  </si>
  <si>
    <t>Čištění vnitřních ploch podlah nebo schodišť po položení dlažby chemickými prostředky</t>
  </si>
  <si>
    <t>-724641524</t>
  </si>
  <si>
    <t>Čištění vnitřních ploch po položení dlažby podlah nebo schodišť chemickými prostředky</t>
  </si>
  <si>
    <t>https://podminky.urs.cz/item/CS_URS_2026_01/771592011</t>
  </si>
  <si>
    <t>187</t>
  </si>
  <si>
    <t>998771121</t>
  </si>
  <si>
    <t>Přesun hmot tonážní pro podlahy z dlaždic ruční v objektech v do 6 m</t>
  </si>
  <si>
    <t>1783406293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</si>
  <si>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</si>
  <si>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https://podminky.urs.cz/item/CS_URS_2026_01/998771121</t>
  </si>
  <si>
    <t>188</t>
  </si>
  <si>
    <t>998771129</t>
  </si>
  <si>
    <t>Příplatek k ručnímu přesunu hmot tonážnímu pro podlahy z dlaždic za zvětšený přesun ZKD 50 m</t>
  </si>
  <si>
    <t>-1202089488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</si>
  <si>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</si>
  <si>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https://podminky.urs.cz/item/CS_URS_2026_01/998771129</t>
  </si>
  <si>
    <t>189</t>
  </si>
  <si>
    <t>783301313</t>
  </si>
  <si>
    <t>Odmaštění zámečnických konstrukcí ředidlovým odmašťovačem</t>
  </si>
  <si>
    <t>-1721125135</t>
  </si>
  <si>
    <t>Příprava podkladu zámečnických konstrukcí před provedením nátěru odmaštění odmašťovačem ředidlovým</t>
  </si>
  <si>
    <t>https://podminky.urs.cz/item/CS_URS_2026_01/783301313</t>
  </si>
  <si>
    <t>"zárubně dveří" 2*0,3*(2*2+0,6)</t>
  </si>
  <si>
    <t>190</t>
  </si>
  <si>
    <t>783314101</t>
  </si>
  <si>
    <t>Základní jednonásobný syntetický nátěr zámečnických konstrukcí</t>
  </si>
  <si>
    <t>-581630750</t>
  </si>
  <si>
    <t>Základní nátěr zámečnických konstrukcí jednonásobný syntetický</t>
  </si>
  <si>
    <t>https://podminky.urs.cz/item/CS_URS_2026_01/783314101</t>
  </si>
  <si>
    <t>191</t>
  </si>
  <si>
    <t>783317101</t>
  </si>
  <si>
    <t>Krycí jednonásobný syntetický standardní nátěr zámečnických konstrukcí</t>
  </si>
  <si>
    <t>1963084571</t>
  </si>
  <si>
    <t>Krycí nátěr (email) zámečnických konstrukcí jednonásobný syntetický standardní</t>
  </si>
  <si>
    <t>https://podminky.urs.cz/item/CS_URS_2026_01/783317101</t>
  </si>
  <si>
    <t>192</t>
  </si>
  <si>
    <t>783801403</t>
  </si>
  <si>
    <t>Oprášení omítek před provedením nátěru</t>
  </si>
  <si>
    <t>839069637</t>
  </si>
  <si>
    <t>Příprava podkladu omítek před provedením nátěru oprášení</t>
  </si>
  <si>
    <t>https://podminky.urs.cz/item/CS_URS_2026_01/783801403</t>
  </si>
  <si>
    <t>193</t>
  </si>
  <si>
    <t>783823133</t>
  </si>
  <si>
    <t>Penetrační silikátový nátěr hladkých, tenkovrstvých zrnitých nebo štukových omítek</t>
  </si>
  <si>
    <t>1206698403</t>
  </si>
  <si>
    <t>Penetrační nátěr omítek hladkých omítek hladkých, zrnitých tenkovrstvých nebo štukových stupně členitosti 1 a 2 silikátový</t>
  </si>
  <si>
    <t>https://podminky.urs.cz/item/CS_URS_2026_01/783823133</t>
  </si>
  <si>
    <t>194</t>
  </si>
  <si>
    <t>783827425</t>
  </si>
  <si>
    <t>Krycí dvojnásobný silikonový nátěr omítek stupně členitosti 1 a 2</t>
  </si>
  <si>
    <t>-1312611418</t>
  </si>
  <si>
    <t>Krycí (ochranný) nátěr omítek dvojnásobný hladkých omítek hladkých, zrnitých tenkovrstvých nebo štukových stupně členitosti 1 a 2 silikonový</t>
  </si>
  <si>
    <t>https://podminky.urs.cz/item/CS_URS_2026_01/783827425</t>
  </si>
  <si>
    <t>784</t>
  </si>
  <si>
    <t>Dokončovací práce - malby a tapety</t>
  </si>
  <si>
    <t>195</t>
  </si>
  <si>
    <t>784111001</t>
  </si>
  <si>
    <t>Oprášení (ometení ) podkladu v místnostech v do 3,80 m</t>
  </si>
  <si>
    <t>-1062595476</t>
  </si>
  <si>
    <t>Oprášení (ometení) podkladu v místnostech výšky do 3,80 m</t>
  </si>
  <si>
    <t>https://podminky.urs.cz/item/CS_URS_2026_01/784111001</t>
  </si>
  <si>
    <t>42,1</t>
  </si>
  <si>
    <t>2,5*(4*2,45+4*4,89)-(2*0,9*2+2*2*0,6)</t>
  </si>
  <si>
    <t>2,5*(2*2,4+2*8,14)-(2*0,9*2+2*1,05*2,35+2,15*2,35)</t>
  </si>
  <si>
    <t>196</t>
  </si>
  <si>
    <t>784171101</t>
  </si>
  <si>
    <t>Zakrytí vnitřních podlah včetně pozdějšího odkrytí</t>
  </si>
  <si>
    <t>1172242081</t>
  </si>
  <si>
    <t>Zakrytí nemalovaných ploch (materiál ve specifikaci) včetně pozdějšího odkrytí podlah</t>
  </si>
  <si>
    <t>https://podminky.urs.cz/item/CS_URS_2026_01/784171101</t>
  </si>
  <si>
    <t>197</t>
  </si>
  <si>
    <t>58124844</t>
  </si>
  <si>
    <t>fólie pro malířské potřeby zakrývací tl 25µ 4x5m</t>
  </si>
  <si>
    <t>1081351116</t>
  </si>
  <si>
    <t>42*1,05 'Přepočtené koeficientem množství</t>
  </si>
  <si>
    <t>198</t>
  </si>
  <si>
    <t>784181121</t>
  </si>
  <si>
    <t>Hloubková jednonásobná bezbarvá penetrace podkladu v místnostech v do 3,80 m</t>
  </si>
  <si>
    <t>-1539342749</t>
  </si>
  <si>
    <t>Penetrace podkladu jednonásobná hloubková akrylátová bezbarvá v místnostech výšky do 3,80 m</t>
  </si>
  <si>
    <t>https://podminky.urs.cz/item/CS_URS_2026_01/784181121</t>
  </si>
  <si>
    <t>199</t>
  </si>
  <si>
    <t>784211111</t>
  </si>
  <si>
    <t>Dvojnásobné bílé malby ze směsí za mokra velmi dobře oděruvzdorných v místnostech v do 3,80 m</t>
  </si>
  <si>
    <t>2035922832</t>
  </si>
  <si>
    <t>Malby z malířských směsí oděruvzdorných za mokra dvojnásobné, bílé za mokra oděruvzdorné velmi dobře v místnostech výšky do 3,80 m</t>
  </si>
  <si>
    <t>https://podminky.urs.cz/item/CS_URS_2026_01/784211111</t>
  </si>
  <si>
    <t>200</t>
  </si>
  <si>
    <t>460171173</t>
  </si>
  <si>
    <t>Hloubení kabelových nezapažených rýh strojně š 35 cm hl 80 cm v hornině tř II skupiny 4</t>
  </si>
  <si>
    <t>586583896</t>
  </si>
  <si>
    <t>Hloubení kabelových rýh strojně včetně urovnání dna s přemístěním výkopku do vzdálenosti 3 m od okraje jámy nebo s naložením na dopravní prostředek šířky 35 cm hloubky 80 cm v hornině třídy těžitelnosti II skupiny 4</t>
  </si>
  <si>
    <t>https://podminky.urs.cz/item/CS_URS_2026_01/460171173</t>
  </si>
  <si>
    <t>"přeložení kabelu CETIN" 6</t>
  </si>
  <si>
    <t>201</t>
  </si>
  <si>
    <t>460431183</t>
  </si>
  <si>
    <t>Zásyp kabelových rýh ručně se zhutněním š 35 cm hl 80 cm z horniny tř II skupiny 4</t>
  </si>
  <si>
    <t>1493243271</t>
  </si>
  <si>
    <t>Zásyp kabelových rýh ručně s přemístění sypaniny ze vzdálenosti do 10 m, s uložením výkopku ve vrstvách včetně zhutnění a úpravy povrchu šířky 35 cm hloubky 80 cm z horniny třídy těžitelnosti II skupiny 4</t>
  </si>
  <si>
    <t>https://podminky.urs.cz/item/CS_URS_2026_01/460431183</t>
  </si>
  <si>
    <t>202</t>
  </si>
  <si>
    <t>460661512</t>
  </si>
  <si>
    <t>Kabelové lože z písku pro kabely nn kryté plastovou fólií š lože přes 25 do 50 cm</t>
  </si>
  <si>
    <t>-713171062</t>
  </si>
  <si>
    <t>Kabelové lože z písku včetně podsypu, zhutnění a urovnání povrchu pro kabely nn zakryté plastovou fólií, šířky přes 25 do 50 cm</t>
  </si>
  <si>
    <t>https://podminky.urs.cz/item/CS_URS_2026_01/460661512</t>
  </si>
  <si>
    <t>203</t>
  </si>
  <si>
    <t>-1539798660</t>
  </si>
  <si>
    <t>204</t>
  </si>
  <si>
    <t>-1169013972</t>
  </si>
  <si>
    <t>205</t>
  </si>
  <si>
    <t>HZS2231</t>
  </si>
  <si>
    <t>Hodinová zúčtovací sazba elektrikář</t>
  </si>
  <si>
    <t>1853809229</t>
  </si>
  <si>
    <t>Hodinové zúčtovací sazby profesí PSV provádění stavebních instalací elektrikář</t>
  </si>
  <si>
    <t>https://podminky.urs.cz/item/CS_URS_2026_01/HZS2231</t>
  </si>
  <si>
    <t>"přeložení kabelu CETIN" 4</t>
  </si>
  <si>
    <t>05.02 - Elektroinstalace</t>
  </si>
  <si>
    <t xml:space="preserve">    735 - Ústřední vytápění - otopná tělesa</t>
  </si>
  <si>
    <t>735</t>
  </si>
  <si>
    <t>Ústřední vytápění - otopná tělesa</t>
  </si>
  <si>
    <t>735419115</t>
  </si>
  <si>
    <t>Montáž konvektoru s osazením na hmoždinky dl do 1600 mm</t>
  </si>
  <si>
    <t>soubor</t>
  </si>
  <si>
    <t>-710910423</t>
  </si>
  <si>
    <t>Konvektory nástěnné montáž konvektorů s osazením na hmoždinky, stavební délky do 1600 mm</t>
  </si>
  <si>
    <t>https://podminky.urs.cz/item/CS_URS_2026_01/735419115</t>
  </si>
  <si>
    <t>11253158R</t>
  </si>
  <si>
    <t>nástěnný konvektor 2,0kW včetně regulace</t>
  </si>
  <si>
    <t>-1263503468</t>
  </si>
  <si>
    <t>998735121</t>
  </si>
  <si>
    <t>Přesun hmot tonážní pro otopná tělesa ruční v objektech v do 6 m</t>
  </si>
  <si>
    <t>1569725093</t>
  </si>
  <si>
    <t>Přesun hmot pro otopná tělesa stanovený z hmotnosti přesunovaného materiálu vodorovná dopravní vzdálenost do 50 m ruční (bez užití mechanizace) v objektech výšky do 6 m</t>
  </si>
  <si>
    <t>https://podminky.urs.cz/item/CS_URS_2026_01/998735121</t>
  </si>
  <si>
    <t>741112002</t>
  </si>
  <si>
    <t>Montáž krabice zapuštěná plastová kruhová pro sádrokartonové příčky</t>
  </si>
  <si>
    <t>-318019095</t>
  </si>
  <si>
    <t>Montáž krabic elektroinstalačních bez napojení na trubky a lišty, demontáže a montáže víčka a přístroje protahovacích nebo odbočných zapuštěných plastových kruhových pro sádrokartonové příčky</t>
  </si>
  <si>
    <t>https://podminky.urs.cz/item/CS_URS_2026_01/741112002</t>
  </si>
  <si>
    <t>34571470</t>
  </si>
  <si>
    <t>krabice do dutých stěn PVC odbočná kruhová D 70mm s víčkem</t>
  </si>
  <si>
    <t>-486048654</t>
  </si>
  <si>
    <t>741112062</t>
  </si>
  <si>
    <t>Montáž krabice přístrojová zapuštěná plastová kruhová pro sádrokartonové příčky</t>
  </si>
  <si>
    <t>1286682821</t>
  </si>
  <si>
    <t>Montáž krabic elektroinstalačních bez napojení na trubky a lišty, demontáže a montáže víčka a přístroje přístrojových zapuštěných plastových kruhových pro sádrokartonové příčky</t>
  </si>
  <si>
    <t>https://podminky.urs.cz/item/CS_URS_2026_01/741112062</t>
  </si>
  <si>
    <t>34571465</t>
  </si>
  <si>
    <t>krabice do dutých stěn PVC přístrojová kruhová D 70mm hluboká</t>
  </si>
  <si>
    <t>250241115</t>
  </si>
  <si>
    <t>34562696</t>
  </si>
  <si>
    <t>svorkovnice krabicová bezšroubová jednopólová pro 5 vodičů 0,5-2,5mm2, 400V 24A</t>
  </si>
  <si>
    <t>1444421755</t>
  </si>
  <si>
    <t>741120501</t>
  </si>
  <si>
    <t>Montáž kabelů flexibilních Cu lehkých a středních do 7 žil uložených volně (např. CGSG)</t>
  </si>
  <si>
    <t>-1885709937</t>
  </si>
  <si>
    <t>Montáž kabelů flexibilních měděných bez ukončení uložených volně lehkých a středních (např. CGSG), počtu žil do 7</t>
  </si>
  <si>
    <t>https://podminky.urs.cz/item/CS_URS_2026_01/741120501</t>
  </si>
  <si>
    <t>34113019</t>
  </si>
  <si>
    <t>kabel instalační flexibilní jádro Cu lanované izolace PVC plášť PVC 300/500V (H05VV-F) 3x1,50mm2</t>
  </si>
  <si>
    <t>183504629</t>
  </si>
  <si>
    <t>6*1,15 'Přepočtené koeficientem množství</t>
  </si>
  <si>
    <t>741122032</t>
  </si>
  <si>
    <t>Montáž kabel Cu bez ukončení uložený pod omítku plný kulatý 5x4 až 6 mm2 (např. CYKY, CYKFY)</t>
  </si>
  <si>
    <t>2084616847</t>
  </si>
  <si>
    <t>Montáž kabelů měděných bez ukončení uložených pod omítku plných kulatých (např. CYKY, CYKFY), počtu a průřezu žil 5x4 až 6 mm2</t>
  </si>
  <si>
    <t>https://podminky.urs.cz/item/CS_URS_2026_01/741122032</t>
  </si>
  <si>
    <t>67433273</t>
  </si>
  <si>
    <t>15*1,15 'Přepočtené koeficientem množství</t>
  </si>
  <si>
    <t>741122211</t>
  </si>
  <si>
    <t>Montáž kabel Cu plný kulatý žíla 3x1,5 až 6 mm2 uložený volně (např. CYKY, CYKFY)</t>
  </si>
  <si>
    <t>-1815605144</t>
  </si>
  <si>
    <t>Montáž kabelů měděných bez ukončení uložených volně nebo v liště plných kulatých (např. CYKY, CYKFY) počtu a průřezu žil 3x1,5 až 6 mm2</t>
  </si>
  <si>
    <t>https://podminky.urs.cz/item/CS_URS_2026_01/741122211</t>
  </si>
  <si>
    <t>100+40</t>
  </si>
  <si>
    <t>216979642</t>
  </si>
  <si>
    <t>100*1,15 'Přepočtené koeficientem množství</t>
  </si>
  <si>
    <t>34111036</t>
  </si>
  <si>
    <t>kabel instalační jádro Cu plné izolace PVC plášť PVC 450/750V (CYKY) 3x2,5mm2</t>
  </si>
  <si>
    <t>1031788213</t>
  </si>
  <si>
    <t>40*1,15 'Přepočtené koeficientem množství</t>
  </si>
  <si>
    <t>741122231</t>
  </si>
  <si>
    <t>Montáž kabel Cu plný kulatý žíla 5x1,5 až 2,5 mm2 uložený volně (např. CYKY, CYKFY)</t>
  </si>
  <si>
    <t>608511321</t>
  </si>
  <si>
    <t>Montáž kabelů měděných bez ukončení uložených volně nebo v liště plných kulatých (např. CYKY, CYKFY) počtu a průřezu žil 5x1,5 až 2,5 mm2</t>
  </si>
  <si>
    <t>https://podminky.urs.cz/item/CS_URS_2026_01/741122231</t>
  </si>
  <si>
    <t>34111090</t>
  </si>
  <si>
    <t>kabel instalační jádro Cu plné izolace PVC plášť PVC 450/750V (CYKY) 5x1,5mm2</t>
  </si>
  <si>
    <t>-1978144901</t>
  </si>
  <si>
    <t>20*1,15 'Přepočtené koeficientem množství</t>
  </si>
  <si>
    <t>282782338</t>
  </si>
  <si>
    <t>2121527104</t>
  </si>
  <si>
    <t>-1973708455</t>
  </si>
  <si>
    <t>Dodávka a montáž plastového rozvaděče RS1 pod omítku plechová dvířka 2 řady/28 modulů IP30 včetně náplně dle PD</t>
  </si>
  <si>
    <t>2136746979</t>
  </si>
  <si>
    <t>-759453652</t>
  </si>
  <si>
    <t>-570937346</t>
  </si>
  <si>
    <t>-862163818</t>
  </si>
  <si>
    <t>-1913335347</t>
  </si>
  <si>
    <t>741310122</t>
  </si>
  <si>
    <t>Montáž přepínač (polo)zapuštěný bezšroubové připojení 6-střídavý se zapojením vodičů</t>
  </si>
  <si>
    <t>-102215250</t>
  </si>
  <si>
    <t>Montáž spínačů jedno nebo dvoupólových polozapuštěných nebo zapuštěných se zapojením vodičů bezšroubové připojení přepínačů, řazení 6-střídavých</t>
  </si>
  <si>
    <t>https://podminky.urs.cz/item/CS_URS_2026_01/741310122</t>
  </si>
  <si>
    <t>34539016</t>
  </si>
  <si>
    <t>přístroj přepínače střídavého, řazení 6, 6So, 6S bezšroubové svorky</t>
  </si>
  <si>
    <t>-1117387354</t>
  </si>
  <si>
    <t>-646927080</t>
  </si>
  <si>
    <t>-1410117075</t>
  </si>
  <si>
    <t>741313002</t>
  </si>
  <si>
    <t>Montáž zásuvky (polo)zapuštěné bezšroubové připojení 2P+PE dvojí zapojení - průběžné se zapojením vodičů</t>
  </si>
  <si>
    <t>-1591944491</t>
  </si>
  <si>
    <t>Montáž zásuvek domovních se zapojením vodičů bezšroubové připojení polozapuštěných nebo zapuštěných 10/16 A, provedení 2P + PE dvojí zapojení pro průběžnou montáž</t>
  </si>
  <si>
    <t>https://podminky.urs.cz/item/CS_URS_2026_01/741313002</t>
  </si>
  <si>
    <t>34555241</t>
  </si>
  <si>
    <t>přístroj zásuvky zapuštěné jednonásobné, krytka s clonkami, bezšroubové svorky</t>
  </si>
  <si>
    <t>-1569856989</t>
  </si>
  <si>
    <t>280118855</t>
  </si>
  <si>
    <t>-1770552346</t>
  </si>
  <si>
    <t>1137251469</t>
  </si>
  <si>
    <t>741372062</t>
  </si>
  <si>
    <t>Montáž svítidlo LED interiérové přisazené stropní hranaté nebo kruhové přes 0,09 do 0,36 m2 se zapojením vodičů</t>
  </si>
  <si>
    <t>577136270</t>
  </si>
  <si>
    <t>Montáž svítidel s integrovaným zdrojem LED se zapojením vodičů interiérových přisazených stropních hranatých nebo kruhových plochy přes 0,09 do 0,36 m2</t>
  </si>
  <si>
    <t>https://podminky.urs.cz/item/CS_URS_2026_01/741372062</t>
  </si>
  <si>
    <t>34825006</t>
  </si>
  <si>
    <t>svítidlo interiérové přisazené obdélníkové/čtvercové přes 0,09 do 0,36m2 1900-4000lm</t>
  </si>
  <si>
    <t>-2102088271</t>
  </si>
  <si>
    <t>Lineární LED svítidlo</t>
  </si>
  <si>
    <t>přisaz.25W/3800lm/4000K,IP54,opál.kryt</t>
  </si>
  <si>
    <t>741372067</t>
  </si>
  <si>
    <t>Montáž svítidlo LED exteriérové přisazené nástěnné reflektorové se samostatným nebo integrovaným pohybovým čidlem se zapojením vodičů</t>
  </si>
  <si>
    <t>528416567</t>
  </si>
  <si>
    <t>Montáž svítidel s integrovaným zdrojem LED se zapojením vodičů exteriérových přisazených nástěnných reflektorových se samostatným nebo integrovaným pohybovým čidlem</t>
  </si>
  <si>
    <t>https://podminky.urs.cz/item/CS_URS_2026_01/741372067</t>
  </si>
  <si>
    <t>34845005</t>
  </si>
  <si>
    <t>svítidlo exteriérové nástěnné přisazené LED 1000-1500lm</t>
  </si>
  <si>
    <t>1928261086</t>
  </si>
  <si>
    <t>Nástěn.venk.LED svítidlo s pohyb.čidlem do 20W/3000K,IP44</t>
  </si>
  <si>
    <t>1138167159</t>
  </si>
  <si>
    <t>-1396127208</t>
  </si>
  <si>
    <t>50*0,96</t>
  </si>
  <si>
    <t>48*1,1 'Přepočtené koeficientem množství</t>
  </si>
  <si>
    <t>741410041</t>
  </si>
  <si>
    <t>Montáž drátu nebo lana uzemňovacího průměru do 10 mm v městské zástavbě v zemi</t>
  </si>
  <si>
    <t>-341603005</t>
  </si>
  <si>
    <t>Montáž uzemňovacího vedení s upevněním, propojením a připojením pomocí svorek v zemi s izolací spojů drátu nebo lana Ø do 10 mm v městské zástavbě</t>
  </si>
  <si>
    <t>https://podminky.urs.cz/item/CS_URS_2026_01/741410041</t>
  </si>
  <si>
    <t>35441073</t>
  </si>
  <si>
    <t>drát D 10mm FeZn</t>
  </si>
  <si>
    <t>1772956327</t>
  </si>
  <si>
    <t>50*0,63</t>
  </si>
  <si>
    <t>31,5*1,1 'Přepočtené koeficientem množství</t>
  </si>
  <si>
    <t>-1679054699</t>
  </si>
  <si>
    <t>9+42</t>
  </si>
  <si>
    <t>682873661</t>
  </si>
  <si>
    <t>10341473R</t>
  </si>
  <si>
    <t>propojovací svorka FeZn pro propojení armování pro prům. 6-10 / pásek 30mm</t>
  </si>
  <si>
    <t>-1649228459</t>
  </si>
  <si>
    <t>-788354139</t>
  </si>
  <si>
    <t>35441996</t>
  </si>
  <si>
    <t>svorka odbočovací a spojovací pro spojování kruhových a páskových vodičů, FeZn</t>
  </si>
  <si>
    <t>-258187166</t>
  </si>
  <si>
    <t>741420031</t>
  </si>
  <si>
    <t>Montáž svorka hromosvodná na potrubí D do 200 mm se zhotovením</t>
  </si>
  <si>
    <t>-980899754</t>
  </si>
  <si>
    <t>Montáž hromosvodného vedení svorek na potrubí Ø do 200 mm se zhotovením</t>
  </si>
  <si>
    <t>https://podminky.urs.cz/item/CS_URS_2026_01/741420031</t>
  </si>
  <si>
    <t>35442043R</t>
  </si>
  <si>
    <t>svorka uzemnění nerez na vodovodní potrubí a okapové roury včetně upínacího nerez pásku</t>
  </si>
  <si>
    <t>-1849361660</t>
  </si>
  <si>
    <t>2071402110</t>
  </si>
  <si>
    <t>1028504961</t>
  </si>
  <si>
    <t>161763886</t>
  </si>
  <si>
    <t>-645877914</t>
  </si>
  <si>
    <t>1287695414</t>
  </si>
  <si>
    <t>-2135254143</t>
  </si>
  <si>
    <t>-612720704</t>
  </si>
  <si>
    <t>460941211</t>
  </si>
  <si>
    <t>Vyplnění a omítnutí rýh při elektroinstalacích ve stěnách hl do 3 cm a š do 3 cm</t>
  </si>
  <si>
    <t>-164571239</t>
  </si>
  <si>
    <t>Vyplnění rýh vyplnění a omítnutí rýh ve stěnách hloubky do 3 cm a šířky do 3 cm</t>
  </si>
  <si>
    <t>https://podminky.urs.cz/item/CS_URS_2026_01/460941211</t>
  </si>
  <si>
    <t>803555761</t>
  </si>
  <si>
    <t>-1899644712</t>
  </si>
  <si>
    <t>-162345672</t>
  </si>
  <si>
    <t>857334178</t>
  </si>
  <si>
    <t>122369831</t>
  </si>
  <si>
    <t>155559237</t>
  </si>
  <si>
    <t>486364105</t>
  </si>
  <si>
    <t>1320306386</t>
  </si>
  <si>
    <t>06 - Sklad nářadí a příslušenství hřiště, přístřešek</t>
  </si>
  <si>
    <t>113107131</t>
  </si>
  <si>
    <t>Odstranění podkladu z betonu prostého tl přes 100 do 150 mm ručně</t>
  </si>
  <si>
    <t>-791077306</t>
  </si>
  <si>
    <t>Odstranění podkladů nebo krytů ručně s přemístěním hmot na skládku na vzdálenost do 3 m nebo s naložením na dopravní prostředek z betonu prostého, o tl. vrstvy přes 100 do 150 mm</t>
  </si>
  <si>
    <t>https://podminky.urs.cz/item/CS_URS_2026_01/113107131</t>
  </si>
  <si>
    <t>4+22,5</t>
  </si>
  <si>
    <t>113202111</t>
  </si>
  <si>
    <t>Vytrhání obrub krajníků obrubníků stojatých</t>
  </si>
  <si>
    <t>-271356207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</si>
  <si>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</si>
  <si>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</si>
  <si>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>-865059138</t>
  </si>
  <si>
    <t>"patky zábradlí" 4*0,4*0,4*0,8</t>
  </si>
  <si>
    <t>-2129260326</t>
  </si>
  <si>
    <t>1109159935</t>
  </si>
  <si>
    <t>0,512*4</t>
  </si>
  <si>
    <t>512041048</t>
  </si>
  <si>
    <t>-1737642167</t>
  </si>
  <si>
    <t>-1826444200</t>
  </si>
  <si>
    <t>0,512*1,8</t>
  </si>
  <si>
    <t>208473005</t>
  </si>
  <si>
    <t>34892112R</t>
  </si>
  <si>
    <t>D+M přístřešku včetně dopravy - samostatně stojící konstrukce buňky bez stěn, obdélníkový půdorys 6,0x3,0m - specifikace dle PD</t>
  </si>
  <si>
    <t>75048996</t>
  </si>
  <si>
    <t>34893112R</t>
  </si>
  <si>
    <t>D+M skladu včetně dopravy - samostatně stojící kontejnerová buňka, obdelníkový půdorys 6,0x3,0m - specifikace dle PD</t>
  </si>
  <si>
    <t>-352046261</t>
  </si>
  <si>
    <t>564831111</t>
  </si>
  <si>
    <t>Podklad ze štěrkodrtě ŠD plochy přes 100 m2 tl 100 mm</t>
  </si>
  <si>
    <t>-1719623581</t>
  </si>
  <si>
    <t>Podklad ze štěrkodrti ŠD s rozprostřením a zhutněním plochy přes 100 m2, po zhutnění tl. 100 mm</t>
  </si>
  <si>
    <t>https://podminky.urs.cz/item/CS_URS_2026_01/564831111</t>
  </si>
  <si>
    <t>podklad pod betonovou dlažbu - parkovací plocha</t>
  </si>
  <si>
    <t>frakce 0/32</t>
  </si>
  <si>
    <t>frakce 0/63</t>
  </si>
  <si>
    <t>596212212</t>
  </si>
  <si>
    <t>Kladení zámkové dlažby pozemních komunikací ručně tl 80 mm skupiny A pl přes 100 do 300 m2</t>
  </si>
  <si>
    <t>735208273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</si>
  <si>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</si>
  <si>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https://podminky.urs.cz/item/CS_URS_2026_01/596212212</t>
  </si>
  <si>
    <t>59245030</t>
  </si>
  <si>
    <t>dlažba skladebná betonová 200x200mm tl 80mm přírodní</t>
  </si>
  <si>
    <t>1095312</t>
  </si>
  <si>
    <t>148*1,05 'Přepočtené koeficientem množství</t>
  </si>
  <si>
    <t>596991112</t>
  </si>
  <si>
    <t>Řezání betonové, kameninové a kamenné dlažby do oblouku tl přes 60 do 80 mm</t>
  </si>
  <si>
    <t>1422079665</t>
  </si>
  <si>
    <t>Řezání betonové, kameninové nebo kamenné dlažby do oblouku tloušťky dlažby přes 60 do 80 mm</t>
  </si>
  <si>
    <t>https://podminky.urs.cz/item/CS_URS_2026_01/596991112</t>
  </si>
  <si>
    <t>-1342633272</t>
  </si>
  <si>
    <t>59217019</t>
  </si>
  <si>
    <t>obrubník betonový chodníkový 1000x100x200mm</t>
  </si>
  <si>
    <t>-1676744966</t>
  </si>
  <si>
    <t>27*1,02 'Přepočtené koeficientem množství</t>
  </si>
  <si>
    <t>1984683897</t>
  </si>
  <si>
    <t>27*0,4*0,15</t>
  </si>
  <si>
    <t>919735123</t>
  </si>
  <si>
    <t>Řezání stávajícího betonového krytu hl přes 100 do 150 mm</t>
  </si>
  <si>
    <t>-13892361</t>
  </si>
  <si>
    <t>Řezání stávajícího betonového krytu nebo podkladu hloubky přes 100 do 150 mm</t>
  </si>
  <si>
    <t>https://podminky.urs.cz/item/CS_URS_2026_01/919735123</t>
  </si>
  <si>
    <t>10,88+20</t>
  </si>
  <si>
    <t>501463257</t>
  </si>
  <si>
    <t>351349261</t>
  </si>
  <si>
    <t>hasící přístroj 1HP P6 21A/113B</t>
  </si>
  <si>
    <t>997221571</t>
  </si>
  <si>
    <t>Vodorovná doprava vybouraných hmot do 1 km</t>
  </si>
  <si>
    <t>2086521848</t>
  </si>
  <si>
    <t>Vodorovná doprava vybouraných hmot bez naložení, ale se složením a s hrubým urovnáním na vzdálenost do 1 km</t>
  </si>
  <si>
    <t>https://podminky.urs.cz/item/CS_URS_2026_01/997221571</t>
  </si>
  <si>
    <t>997221579</t>
  </si>
  <si>
    <t>Příplatek ZKD 1 km u vodorovné dopravy vybouraných hmot</t>
  </si>
  <si>
    <t>-761168917</t>
  </si>
  <si>
    <t>Vodorovná doprava vybouraných hmot bez naložení, ale se složením a s hrubým urovnáním na vzdálenost Příplatek k ceně za každý další započatý 1 km přes 1 km</t>
  </si>
  <si>
    <t>https://podminky.urs.cz/item/CS_URS_2026_01/997221579</t>
  </si>
  <si>
    <t>9,638*9</t>
  </si>
  <si>
    <t>997221612</t>
  </si>
  <si>
    <t>Nakládání vybouraných hmot na dopravní prostředky pro vodorovnou dopravu</t>
  </si>
  <si>
    <t>78103349</t>
  </si>
  <si>
    <t>Nakládání na dopravní prostředky pro vodorovnou dopravu vybouraných hmot</t>
  </si>
  <si>
    <t>https://podminky.urs.cz/item/CS_URS_2026_01/997221612</t>
  </si>
  <si>
    <t>997221861</t>
  </si>
  <si>
    <t>Poplatek za předání recyklačnímu zařízení stavebního odpadu z prostého betonu kód odpadu 17 01 01</t>
  </si>
  <si>
    <t>190880323</t>
  </si>
  <si>
    <t>Poplatek za předání stavebního odpadu recyklačnímu zařízení z prostého betonu zatříděného do Katalogu odpadů pod kódem 17 01 01</t>
  </si>
  <si>
    <t>https://podminky.urs.cz/item/CS_URS_2026_01/997221861</t>
  </si>
  <si>
    <t>998229112</t>
  </si>
  <si>
    <t>Přesun hmot ruční pro pozemní komunikace s krytem dlážděným na vzdálenost do 50 m</t>
  </si>
  <si>
    <t>606074769</t>
  </si>
  <si>
    <t>Přesun hmot ruční pro pozemní komunikace s naložením a složením na vzdálenost do 50 m, s krytem dlážděným</t>
  </si>
  <si>
    <t>https://podminky.urs.cz/item/CS_URS_2026_01/998229112</t>
  </si>
  <si>
    <t>998229121</t>
  </si>
  <si>
    <t>Příplatek k ručnímu přesunu hmot pro pro pozemní komunikace za zvětšený přesun ZKD 50 m</t>
  </si>
  <si>
    <t>820879202</t>
  </si>
  <si>
    <t>Přesun hmot ruční pro pozemní komunikace s naložením a složením na vzdálenost do 50 m, s krytem Příplatek k cenám za ruční zvětšený přesun přes vymezenou vodorovnou dopravní vzdálenost za každých dalších započatých 50 m</t>
  </si>
  <si>
    <t>https://podminky.urs.cz/item/CS_URS_2026_01/998229121</t>
  </si>
  <si>
    <t>767163122</t>
  </si>
  <si>
    <t>Montáž přímého kovového zábradlí do betonu v rovině v exteriéru</t>
  </si>
  <si>
    <t>713246150</t>
  </si>
  <si>
    <t>Montáž zábradlí přímého v exteriéru v rovině (na rovné ploše) kotveného do betonu</t>
  </si>
  <si>
    <t>https://podminky.urs.cz/item/CS_URS_2026_01/767163122</t>
  </si>
  <si>
    <t>55342283</t>
  </si>
  <si>
    <t>zábradlí s lankovou výplní s bočním kotvením, kulatý sloupek</t>
  </si>
  <si>
    <t>1102464294</t>
  </si>
  <si>
    <t xml:space="preserve">madlo a sloupky nerezové TR 42,4/2,0 založeny do betonových patek </t>
  </si>
  <si>
    <t>výplň: nerezová síť oka 50x50 vypnutá mezi 2 kusy vodící lanka</t>
  </si>
  <si>
    <t>materiál: broušená nerezová ocel</t>
  </si>
  <si>
    <t>8,4</t>
  </si>
  <si>
    <t>1224700390</t>
  </si>
  <si>
    <t>-1828962583</t>
  </si>
  <si>
    <t>07 - Gabionová opěrná stěna se zábradlím</t>
  </si>
  <si>
    <t>132451251</t>
  </si>
  <si>
    <t>Hloubení rýh nezapažených š do 2000 mm v hornině třídy těžitelnosti II skupiny 5 objem do 20 m3 strojně</t>
  </si>
  <si>
    <t>-1338603243</t>
  </si>
  <si>
    <t>Hloubení nezapažených rýh šířky přes 800 do 2 000 mm strojně s urovnáním dna do předepsaného profilu a spádu v hornině třídy těžitelnosti II skupiny 5 do 20 m3</t>
  </si>
  <si>
    <t>https://podminky.urs.cz/item/CS_URS_2026_01/132451251</t>
  </si>
  <si>
    <t>základy opěrné zdi</t>
  </si>
  <si>
    <t>50*1,3*0,6</t>
  </si>
  <si>
    <t>162351123</t>
  </si>
  <si>
    <t>Vodorovné přemístění přes 50 do 500 m výkopku/sypaniny z hornin třídy těžitelnosti II skupiny 4 a 5</t>
  </si>
  <si>
    <t>-1900872004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</si>
  <si>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</si>
  <si>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https://podminky.urs.cz/item/CS_URS_2026_01/162351123</t>
  </si>
  <si>
    <t>odvoz výkopku na meziskládku, bude využit pro zásyp za opěrnou zdí</t>
  </si>
  <si>
    <t>přesun výkopku z výkopu základů pro zásyp za opěrnou zdí</t>
  </si>
  <si>
    <t>přesun výkopku z terénních úprav pro zásyp za opěrnou zdí</t>
  </si>
  <si>
    <t>73,275</t>
  </si>
  <si>
    <t>-1479036656</t>
  </si>
  <si>
    <t>nakládání pro odvoz výkopku na meziskládku, bude využit pro zásyp za opěrnou zdí</t>
  </si>
  <si>
    <t>nakládání pro přesun výkopku po zásyp za opěrnou zdí</t>
  </si>
  <si>
    <t>nakládání pro přesun výkopku z terénních úprav pro zásyp za opěrnou zdí</t>
  </si>
  <si>
    <t>-2083023006</t>
  </si>
  <si>
    <t>uložení výkopku na meziskládku, bude využit pro zásyp za opěrnou zdí</t>
  </si>
  <si>
    <t>-2086327529</t>
  </si>
  <si>
    <t>11,2*1,5*1,5</t>
  </si>
  <si>
    <t>38,7*1,5*1,5</t>
  </si>
  <si>
    <t>274322511</t>
  </si>
  <si>
    <t>Základové pasy ze ŽB se zvýšenými nároky na prostředí tř. C 25/30</t>
  </si>
  <si>
    <t>1127754779</t>
  </si>
  <si>
    <t>Základy z betonu železového (bez výztuže) pasy z betonu se zvýšenými nároky na prostředí tř. C 25/30</t>
  </si>
  <si>
    <t>https://podminky.urs.cz/item/CS_URS_2026_01/274322511</t>
  </si>
  <si>
    <t>10*1,2*0,25</t>
  </si>
  <si>
    <t>39*1,2*0,25</t>
  </si>
  <si>
    <t>22614916</t>
  </si>
  <si>
    <t>2*1,2*0,25</t>
  </si>
  <si>
    <t>(39+10)*0,25</t>
  </si>
  <si>
    <t>(38+9)*0,25</t>
  </si>
  <si>
    <t>-1720334744</t>
  </si>
  <si>
    <t>274362021</t>
  </si>
  <si>
    <t>Výztuž základových pasů svařovanými sítěmi Kari</t>
  </si>
  <si>
    <t>-267395324</t>
  </si>
  <si>
    <t>Výztuž základů pasů ze svařovaných sítí z drátů typu KARI</t>
  </si>
  <si>
    <t>https://podminky.urs.cz/item/CS_URS_2026_01/274362021</t>
  </si>
  <si>
    <t>oboustranná výztuž sítěmi 8/150/150 (ocel 10 505, 50 kg / m3)</t>
  </si>
  <si>
    <t>14,7*50*0,001</t>
  </si>
  <si>
    <t>327215111</t>
  </si>
  <si>
    <t>Opěrná zeď z gabionů z dvouzákrutové sítě s povrchovou úpravou galfan vyplněná částečně rovnaným kamenem</t>
  </si>
  <si>
    <t>-2018576522</t>
  </si>
  <si>
    <t>Opěrné zdi z gabionů ze splétané dvouzákrutové ocelové sítě s povrchovou úpravou galfan, vyplněné kamenem částečně rovnaným</t>
  </si>
  <si>
    <t>https://podminky.urs.cz/item/CS_URS_2026_01/327215111</t>
  </si>
  <si>
    <t>(39+10)*(1*1+0,7*1)</t>
  </si>
  <si>
    <t>34817421R</t>
  </si>
  <si>
    <t>Montáž zápustného pouzdra pro kotvení zábradlí s výplní betonem</t>
  </si>
  <si>
    <t>-1035906828</t>
  </si>
  <si>
    <t>6+19</t>
  </si>
  <si>
    <t>pouzdro pro kotvení zábraclí PVC DN 250 dl. 500 mm se zátkou s výplní betonem C20/25</t>
  </si>
  <si>
    <t>-133252418</t>
  </si>
  <si>
    <t>-1096979875</t>
  </si>
  <si>
    <t>38*0,4</t>
  </si>
  <si>
    <t>935112111</t>
  </si>
  <si>
    <t>Osazení příkopového žlabu do betonu tl 100 mm z betonových tvárnic šířky do 500 mm</t>
  </si>
  <si>
    <t>-1400468091</t>
  </si>
  <si>
    <t>Osazení betonového příkopového žlabu s vyplněním a zatřením spár cementovou maltou s ložem tl. 100 mm z betonu prostého z betonových příkopových tvárnic šířky do 500 mm</t>
  </si>
  <si>
    <t>https://podminky.urs.cz/item/CS_URS_2026_01/935112111</t>
  </si>
  <si>
    <t>59227054</t>
  </si>
  <si>
    <t>žlabovka příkopová betonová 500x500x130mm</t>
  </si>
  <si>
    <t>-133691491</t>
  </si>
  <si>
    <t>71,5</t>
  </si>
  <si>
    <t>71,5*1,02 'Přepočtené koeficientem množství</t>
  </si>
  <si>
    <t>935112911</t>
  </si>
  <si>
    <t>Příplatek ZKD tl 10 mm lože přes 100 mm u příkopového žlabu osazeného do betonu</t>
  </si>
  <si>
    <t>-1565201229</t>
  </si>
  <si>
    <t>Osazení betonového příkopového žlabu s vyplněním a zatřením spár cementovou maltou Příplatek k cenám za každých dalších i započatých 10 mm tloušťky lože přes 100 mm</t>
  </si>
  <si>
    <t>https://podminky.urs.cz/item/CS_URS_2026_01/935112911</t>
  </si>
  <si>
    <t>71,5*0,5*5</t>
  </si>
  <si>
    <t>881602820</t>
  </si>
  <si>
    <t>50*3</t>
  </si>
  <si>
    <t>-405476614</t>
  </si>
  <si>
    <t>150*30</t>
  </si>
  <si>
    <t>-1238734856</t>
  </si>
  <si>
    <t>-1091072383</t>
  </si>
  <si>
    <t>993111119</t>
  </si>
  <si>
    <t>Příplatek k ceně dovozu a odvozu lešení řadového ZKD 10 km přes 10 km</t>
  </si>
  <si>
    <t>2097958137</t>
  </si>
  <si>
    <t>Dovoz a odvoz lešení včetně naložení a složení řadového, na vzdálenost Příplatek k ceně za každých dalších i započatých 10 km přes 10 km</t>
  </si>
  <si>
    <t>https://podminky.urs.cz/item/CS_URS_2026_01/993111119</t>
  </si>
  <si>
    <t>998153131</t>
  </si>
  <si>
    <t>Přesun hmot pro samostatné zdi a valy zděné z cihel, kamene, tvárnic nebo monolitické v do 12 m</t>
  </si>
  <si>
    <t>1441756809</t>
  </si>
  <si>
    <t>Přesun hmot pro zdi a valy samostatné se svislou nosnou konstrukcí zděnou nebo monolitickou betonovou tyčovou nebo plošnou vodorovná dopravní vzdálenost do 50 m, pro zdi základní výšky do 12 m</t>
  </si>
  <si>
    <t>https://podminky.urs.cz/item/CS_URS_2026_01/998153131</t>
  </si>
  <si>
    <t>998153132</t>
  </si>
  <si>
    <t>Příplatek k přesunu hmot pro zděné a monolitické zdi a valy za zvětšený přesun do 1000 m</t>
  </si>
  <si>
    <t>1478756419</t>
  </si>
  <si>
    <t>Přesun hmot pro zdi a valy samostatné se svislou nosnou konstrukcí zděnou nebo monolitickou betonovou tyčovou nebo plošnou vodorovná dopravní vzdálenost do 50 m, pro zdi Příplatek k ceně za zvětšený přesun přes vymezenou vodorovnou dopravní vzdálenost do 1000 m</t>
  </si>
  <si>
    <t>https://podminky.urs.cz/item/CS_URS_2026_01/998153132</t>
  </si>
  <si>
    <t>432889336</t>
  </si>
  <si>
    <t>-10970757</t>
  </si>
  <si>
    <t xml:space="preserve">madlo a sloupky nerezové TR 42,4/2,0 </t>
  </si>
  <si>
    <t>47,5</t>
  </si>
  <si>
    <t>-1119137316</t>
  </si>
  <si>
    <t>1299459118</t>
  </si>
  <si>
    <t>08 - Terénní schodiště</t>
  </si>
  <si>
    <t>113106121</t>
  </si>
  <si>
    <t>Rozebrání dlažeb z betonových nebo kamenných dlaždic komunikací pro pěší ručně</t>
  </si>
  <si>
    <t>1334139432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</si>
  <si>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</si>
  <si>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https://podminky.urs.cz/item/CS_URS_2026_01/113106121</t>
  </si>
  <si>
    <t>6*0,3</t>
  </si>
  <si>
    <t>-1281476092</t>
  </si>
  <si>
    <t>-1569966970</t>
  </si>
  <si>
    <t>"patky schodišťového zábradlí" 2*4*0,4*0,4*0,8</t>
  </si>
  <si>
    <t>80486738</t>
  </si>
  <si>
    <t>1476206454</t>
  </si>
  <si>
    <t>1,024*4</t>
  </si>
  <si>
    <t>-1036310750</t>
  </si>
  <si>
    <t>1293186691</t>
  </si>
  <si>
    <t>-1889932905</t>
  </si>
  <si>
    <t>1,024*1,8</t>
  </si>
  <si>
    <t>1567215755</t>
  </si>
  <si>
    <t>-1152273357</t>
  </si>
  <si>
    <t>"pod terénní schodiště" 2*2*2,5*0,3</t>
  </si>
  <si>
    <t>-502732833</t>
  </si>
  <si>
    <t>434313115</t>
  </si>
  <si>
    <t>Schody z vibrolisovaných prefabrikátů se zřízením podkladních stupňů z betonu C 20/25</t>
  </si>
  <si>
    <t>358544496</t>
  </si>
  <si>
    <t>Schody z vibrolisovaných prefabrikátů na cementovou maltu, s vyspárováním se zřízením podkladních stupňů z betonu tř. C 20/25</t>
  </si>
  <si>
    <t>https://podminky.urs.cz/item/CS_URS_2026_01/434313115</t>
  </si>
  <si>
    <t>13 kusů prefabrikovaný betonový stupeň 2 000 x 350 x 150 mm</t>
  </si>
  <si>
    <t>- pohledový beton, přírodní tryskaný povrch, impregnovaný</t>
  </si>
  <si>
    <t>13*2</t>
  </si>
  <si>
    <t>564851011</t>
  </si>
  <si>
    <t>Podklad ze štěrkodrtě ŠD plochy do 100 m2 tl 150 mm</t>
  </si>
  <si>
    <t>1742881662</t>
  </si>
  <si>
    <t>Podklad ze štěrkodrti ŠD s rozprostřením a zhutněním plochy jednotlivě do 100 m2, po zhutnění tl. 150 mm</t>
  </si>
  <si>
    <t>https://podminky.urs.cz/item/CS_URS_2026_01/564851011</t>
  </si>
  <si>
    <t>596211111</t>
  </si>
  <si>
    <t>Kladení zámkové dlažby komunikací pro pěší ručně tl 60 mm skupiny A pl přes 50 do 100 m2</t>
  </si>
  <si>
    <t>1521378898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</si>
  <si>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</si>
  <si>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https://podminky.urs.cz/item/CS_URS_2026_01/596211111</t>
  </si>
  <si>
    <t>59245021</t>
  </si>
  <si>
    <t>dlažba skladebná betonová 200x200mm tl 60mm přírodní</t>
  </si>
  <si>
    <t>1146163462</t>
  </si>
  <si>
    <t>105,5</t>
  </si>
  <si>
    <t>105,5*1,05 'Přepočtené koeficientem množství</t>
  </si>
  <si>
    <t>-737231671</t>
  </si>
  <si>
    <t>865336846</t>
  </si>
  <si>
    <t>65,5</t>
  </si>
  <si>
    <t>65,5*1,05 'Přepočtené koeficientem množství</t>
  </si>
  <si>
    <t>787403901</t>
  </si>
  <si>
    <t>65,5*0,4*0,15</t>
  </si>
  <si>
    <t>936124113</t>
  </si>
  <si>
    <t>Montáž lavičky stabilní kotvené šrouby na pevný podklad</t>
  </si>
  <si>
    <t>-208815679</t>
  </si>
  <si>
    <t>Montáž lavičky parkové stabilní přichycené kotevními šrouby</t>
  </si>
  <si>
    <t>https://podminky.urs.cz/item/CS_URS_2026_01/936124113</t>
  </si>
  <si>
    <t>74910100</t>
  </si>
  <si>
    <t>lavička bez opěradla nekotvená 1500x450x420mm konstrukce-kov, sedák-dřevo</t>
  </si>
  <si>
    <t>-602784121</t>
  </si>
  <si>
    <t>specifikace dle PD a AD</t>
  </si>
  <si>
    <t>1052931345</t>
  </si>
  <si>
    <t>-1182832579</t>
  </si>
  <si>
    <t>2,509*9</t>
  </si>
  <si>
    <t>-1763487834</t>
  </si>
  <si>
    <t>-371699222</t>
  </si>
  <si>
    <t>2,509</t>
  </si>
  <si>
    <t>-1345096755</t>
  </si>
  <si>
    <t>219922081</t>
  </si>
  <si>
    <t>767223222</t>
  </si>
  <si>
    <t>Montáž přímého kovového zábradlí do betonu konstrukce na schodišti v exteriéru</t>
  </si>
  <si>
    <t>-690011679</t>
  </si>
  <si>
    <t>Montáž zábradlí přímého v exteriéru na schodišti kotveného do betonu</t>
  </si>
  <si>
    <t>https://podminky.urs.cz/item/CS_URS_2026_01/767223222</t>
  </si>
  <si>
    <t>4*3,011</t>
  </si>
  <si>
    <t>55342295R</t>
  </si>
  <si>
    <t>zábradlí nerezové - specifikace dle PD</t>
  </si>
  <si>
    <t>1114558344</t>
  </si>
  <si>
    <t>sloupky nerezové TR 42,4/2,0 založeny do betonových patek</t>
  </si>
  <si>
    <t>horní madlo TR 42,4/2,0 ve výšce 1 000 m</t>
  </si>
  <si>
    <t>+ madlo ve výšce 750 mm</t>
  </si>
  <si>
    <t>+ vodící madlo ve výšce 300 mm</t>
  </si>
  <si>
    <t>materiál: broušený nerez</t>
  </si>
  <si>
    <t>12,044</t>
  </si>
  <si>
    <t>538626527</t>
  </si>
  <si>
    <t>1552434941</t>
  </si>
  <si>
    <t>09 - Terénní a vegetační úpravy</t>
  </si>
  <si>
    <t>111151121</t>
  </si>
  <si>
    <t>Pokosení trávníku parkového pl do 1000 m2 s odvozem do 20 km v rovině a svahu do 1:5</t>
  </si>
  <si>
    <t>-1235337341</t>
  </si>
  <si>
    <t>Pokosení trávníku při souvislé ploše do 1000 m2 parkového v rovině nebo svahu do 1:5</t>
  </si>
  <si>
    <t>https://podminky.urs.cz/item/CS_URS_2026_01/111151121</t>
  </si>
  <si>
    <t>112201114</t>
  </si>
  <si>
    <t>Odstranění pařezů D přes 0,4 do 0,5 m v rovině a svahu do 1:5 s odklizením do 20 m a zasypáním jámy</t>
  </si>
  <si>
    <t>-339618029</t>
  </si>
  <si>
    <t>Odstranění pařezu v rovině nebo na svahu do 1:5 o průměru pařezu na řezné ploše přes 400 do 500 mm</t>
  </si>
  <si>
    <t>https://podminky.urs.cz/item/CS_URS_2026_01/112201114</t>
  </si>
  <si>
    <t>"D2 bříza bělokorá" 1</t>
  </si>
  <si>
    <t>112201115</t>
  </si>
  <si>
    <t>Odstranění pařezů D přes 0,5 do 0,6 m v rovině a svahu do 1:5 s odklizením do 20 m a zasypáním jámy</t>
  </si>
  <si>
    <t>249637083</t>
  </si>
  <si>
    <t>Odstranění pařezu v rovině nebo na svahu do 1:5 o průměru pařezu na řezné ploše přes 500 do 600 mm</t>
  </si>
  <si>
    <t>https://podminky.urs.cz/item/CS_URS_2026_01/112201115</t>
  </si>
  <si>
    <t>"D1 jasan ztepilý" 1</t>
  </si>
  <si>
    <t>"D3 červenolistý javor" 1</t>
  </si>
  <si>
    <t>121151123</t>
  </si>
  <si>
    <t>Sejmutí ornice plochy přes 500 m2 tl vrstvy do 200 mm strojně</t>
  </si>
  <si>
    <t>-2031112684</t>
  </si>
  <si>
    <t>Sejmutí ornice strojně při souvislé ploše přes 500 m2, tl. vrstvy do 200 mm</t>
  </si>
  <si>
    <t>https://podminky.urs.cz/item/CS_URS_2026_01/121151123</t>
  </si>
  <si>
    <t>122151101</t>
  </si>
  <si>
    <t>Odkopávky a prokopávky nezapažené v hornině třídy těžitelnosti I skupiny 1 a 2 objem do 20 m3 strojně</t>
  </si>
  <si>
    <t>344112591</t>
  </si>
  <si>
    <t>Odkopávky a prokopávky nezapažené strojně v hornině třídy těžitelnosti I skupiny 1 a 2 do 20 m3</t>
  </si>
  <si>
    <t>https://podminky.urs.cz/item/CS_URS_2026_01/122151101</t>
  </si>
  <si>
    <t>122151401</t>
  </si>
  <si>
    <t>Vykopávky v zemníku na suchu v hornině třídy těžitelnosti I skupiny 1 a 2 objem do 20 m3 strojně</t>
  </si>
  <si>
    <t>1496511037</t>
  </si>
  <si>
    <t>Vykopávky v zemnících na suchu strojně zapažených i nezapažených v hornině třídy těžitelnosti I skupiny 1 a 2 do 20 m3</t>
  </si>
  <si>
    <t>https://podminky.urs.cz/item/CS_URS_2026_01/122151401</t>
  </si>
  <si>
    <t>122251104</t>
  </si>
  <si>
    <t>Odkopávky a prokopávky nezapažené v hornině třídy těžitelnosti I skupiny 3 objem do 500 m3 strojně</t>
  </si>
  <si>
    <t>43675066</t>
  </si>
  <si>
    <t>Odkopávky a prokopávky nezapažené strojně v hornině třídy těžitelnosti I skupiny 3 přes 100 do 500 m3</t>
  </si>
  <si>
    <t>https://podminky.urs.cz/item/CS_URS_2026_01/122251104</t>
  </si>
  <si>
    <t>162351103</t>
  </si>
  <si>
    <t>Vodorovné přemístění přes 50 do 500 m výkopku/sypaniny z horniny třídy těžitelnosti I skupiny 1 až 3</t>
  </si>
  <si>
    <t>553689156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</si>
  <si>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</si>
  <si>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https://podminky.urs.cz/item/CS_URS_2026_01/162351103</t>
  </si>
  <si>
    <t>ornice pro následné terénní úpravy k uložení na mezideponii</t>
  </si>
  <si>
    <t>2100*0,1</t>
  </si>
  <si>
    <t>ornice z mezideponie pro terénní úpravy</t>
  </si>
  <si>
    <t>210</t>
  </si>
  <si>
    <t>přesun na meziskládku pro následné hrubé terénní úpravy</t>
  </si>
  <si>
    <t>950</t>
  </si>
  <si>
    <t>přesun z meziskládky pro hrubé terénní úpravy</t>
  </si>
  <si>
    <t>167151111</t>
  </si>
  <si>
    <t>Nakládání výkopku z hornin třídy těžitelnosti I skupiny 1 až 3 přes 100 m3</t>
  </si>
  <si>
    <t>-1558984686</t>
  </si>
  <si>
    <t>Nakládání, skládání a překládání neulehlého výkopku nebo sypaniny strojně nakládání, množství přes 100 m3, z hornin třídy těžitelnosti I, skupiny 1 až 3</t>
  </si>
  <si>
    <t>https://podminky.urs.cz/item/CS_URS_2026_01/167151111</t>
  </si>
  <si>
    <t>pro přesun na meziskládku pro následné hrubé terénní úpravy</t>
  </si>
  <si>
    <t>pro přesun z meziskládky pro hrubé terénní úpravy</t>
  </si>
  <si>
    <t>-1859783406</t>
  </si>
  <si>
    <t>1500803191</t>
  </si>
  <si>
    <t>309644187</t>
  </si>
  <si>
    <t>1873837432</t>
  </si>
  <si>
    <t>730*0,1</t>
  </si>
  <si>
    <t>1111061085</t>
  </si>
  <si>
    <t>1692760609</t>
  </si>
  <si>
    <t>730</t>
  </si>
  <si>
    <t>730*0,03 'Přepočtené koeficientem množství</t>
  </si>
  <si>
    <t>183101321</t>
  </si>
  <si>
    <t>Jamky pro výsadbu s výměnou 100 % půdy zeminy skupiny 1 až 4 obj přes 0,4 do 1 m3 v rovině a svahu do 1:5</t>
  </si>
  <si>
    <t>-1101159806</t>
  </si>
  <si>
    <t>Hloubení jamek pro vysazování rostlin v zemině skupiny 1 až 4 s výměnou půdy z 100% v rovině nebo na svahu do 1:5, objemu přes 0,40 do 1,00 m3</t>
  </si>
  <si>
    <t>https://podminky.urs.cz/item/CS_URS_2026_01/183101321</t>
  </si>
  <si>
    <t>10321100</t>
  </si>
  <si>
    <t>zahradní substrát pro výsadbu VL</t>
  </si>
  <si>
    <t>-97381613</t>
  </si>
  <si>
    <t>183403114</t>
  </si>
  <si>
    <t>Obdělání půdy kultivátorováním v rovině a svahu do 1:5</t>
  </si>
  <si>
    <t>-92131956</t>
  </si>
  <si>
    <t>Obdělání půdy kultivátorováním v rovině nebo na svahu do 1:5</t>
  </si>
  <si>
    <t>https://podminky.urs.cz/item/CS_URS_2026_01/183403114</t>
  </si>
  <si>
    <t>183403151</t>
  </si>
  <si>
    <t>Obdělání půdy smykováním v rovině a svahu do 1:5</t>
  </si>
  <si>
    <t>1556510239</t>
  </si>
  <si>
    <t>Obdělání půdy smykováním v rovině nebo na svahu do 1:5</t>
  </si>
  <si>
    <t>https://podminky.urs.cz/item/CS_URS_2026_01/183403151</t>
  </si>
  <si>
    <t>183403152</t>
  </si>
  <si>
    <t>Obdělání půdy vláčením v rovině a svahu do 1:5</t>
  </si>
  <si>
    <t>-938589614</t>
  </si>
  <si>
    <t>Obdělání půdy vláčením v rovině nebo na svahu do 1:5</t>
  </si>
  <si>
    <t>https://podminky.urs.cz/item/CS_URS_2026_01/183403152</t>
  </si>
  <si>
    <t>183403153</t>
  </si>
  <si>
    <t>Obdělání půdy hrabáním v rovině a svahu do 1:5</t>
  </si>
  <si>
    <t>-804646365</t>
  </si>
  <si>
    <t>Obdělání půdy hrabáním v rovině nebo na svahu do 1:5</t>
  </si>
  <si>
    <t>https://podminky.urs.cz/item/CS_URS_2026_01/183403153</t>
  </si>
  <si>
    <t>183403161</t>
  </si>
  <si>
    <t>Obdělání půdy válením v rovině a svahu do 1:5</t>
  </si>
  <si>
    <t>-372499801</t>
  </si>
  <si>
    <t>Obdělání půdy válením v rovině nebo na svahu do 1:5</t>
  </si>
  <si>
    <t>https://podminky.urs.cz/item/CS_URS_2026_01/183403161</t>
  </si>
  <si>
    <t>184102114</t>
  </si>
  <si>
    <t>Výsadba dřeviny s balem D přes 0,4 do 0,5 m do jamky se zalitím v rovině a svahu do 1:5</t>
  </si>
  <si>
    <t>-241979401</t>
  </si>
  <si>
    <t>Výsadba dřeviny s balem do předem vyhloubené jamky se zalitím v rovině nebo na svahu do 1:5, při průměru balu přes 400 do 500 mm</t>
  </si>
  <si>
    <t>https://podminky.urs.cz/item/CS_URS_2026_01/184102114</t>
  </si>
  <si>
    <t>02650300R</t>
  </si>
  <si>
    <t>javor klen /Acer pseudopl. "Prinz Handjery"/ obvod kmene 12/14 s balem</t>
  </si>
  <si>
    <t>900597111</t>
  </si>
  <si>
    <t>02650381R</t>
  </si>
  <si>
    <t>lípa srdčitá /Tilia cordata "Lima"/ obvod kmene 12/14 s balem</t>
  </si>
  <si>
    <t>1947627521</t>
  </si>
  <si>
    <t>184215132</t>
  </si>
  <si>
    <t>Ukotvení kmene dřevin v rovině nebo na svahu do 1:5 třemi kůly D do 0,1 m dl přes 1 do 2 m</t>
  </si>
  <si>
    <t>1283844025</t>
  </si>
  <si>
    <t>Ukotvení dřeviny kůly v rovině nebo na svahu do 1:5 třemi kůly, délky přes 1 do 2 m</t>
  </si>
  <si>
    <t>https://podminky.urs.cz/item/CS_URS_2026_01/184215132</t>
  </si>
  <si>
    <t>67587007</t>
  </si>
  <si>
    <t>sada pro nadzemní kotvení stromu za kmen do volné zeminy obvodu kmene do 200mm výšky kmene do 5m</t>
  </si>
  <si>
    <t>1698853238</t>
  </si>
  <si>
    <t>184215411</t>
  </si>
  <si>
    <t>Zhotovení závlahové mísy dřevin D do 0,5 m v rovině nebo na svahu do 1:5</t>
  </si>
  <si>
    <t>-427020702</t>
  </si>
  <si>
    <t>Zhotovení závlahové mísy u solitérních dřevin v rovině nebo na svahu do 1:5, o průměru mísy do 0,5 m</t>
  </si>
  <si>
    <t>https://podminky.urs.cz/item/CS_URS_2026_01/184215411</t>
  </si>
  <si>
    <t>28382001</t>
  </si>
  <si>
    <t>vak zavlažovací PE 75l</t>
  </si>
  <si>
    <t>444843961</t>
  </si>
  <si>
    <t>184501121</t>
  </si>
  <si>
    <t>Zhotovení obalu z juty v jedné vrstvě v rovině a svahu do 1:5</t>
  </si>
  <si>
    <t>-2044707803</t>
  </si>
  <si>
    <t>Zhotovení obalu kmene a spodních částí větví stromu z juty v jedné vrstvě v rovině nebo na svahu do 1:5</t>
  </si>
  <si>
    <t>https://podminky.urs.cz/item/CS_URS_2026_01/184501121</t>
  </si>
  <si>
    <t>184801121</t>
  </si>
  <si>
    <t>Ošetřování vysazených dřevin solitérních v rovině a svahu do 1:5</t>
  </si>
  <si>
    <t>-1298841138</t>
  </si>
  <si>
    <t>Ošetření vysazených dřevin solitérních v rovině nebo na svahu do 1:5</t>
  </si>
  <si>
    <t>https://podminky.urs.cz/item/CS_URS_2026_01/184801121</t>
  </si>
  <si>
    <t>184813161</t>
  </si>
  <si>
    <t>Zřízení ochranného nátěru kmene stromu do výšky 1 m obvodu do 180 mm</t>
  </si>
  <si>
    <t>1243765883</t>
  </si>
  <si>
    <t>Zřízení ochranného nátěru kmene stromu do výšky 1 m, obvodu kmene do 180 mm</t>
  </si>
  <si>
    <t>https://podminky.urs.cz/item/CS_URS_2026_01/184813161</t>
  </si>
  <si>
    <t>58534624R</t>
  </si>
  <si>
    <t>ochranný nátěr FlexSkin</t>
  </si>
  <si>
    <t>-343993515</t>
  </si>
  <si>
    <t>40000*1E-05 'Přepočtené koeficientem množství</t>
  </si>
  <si>
    <t>184816111</t>
  </si>
  <si>
    <t>Hnojení sazenic průmyslovými hnojivy do 0,25 kg k jedné sazenici</t>
  </si>
  <si>
    <t>-319314429</t>
  </si>
  <si>
    <t>Hnojení sazenic průmyslovými hnojivy v množství do 0,25 kg k jedné sazenici</t>
  </si>
  <si>
    <t>https://podminky.urs.cz/item/CS_URS_2026_01/184816111</t>
  </si>
  <si>
    <t>25191155R</t>
  </si>
  <si>
    <t>hnojivo tablety Silvamix 5x96</t>
  </si>
  <si>
    <t>1889520484</t>
  </si>
  <si>
    <t>120*0,25 'Přepočtené koeficientem množství</t>
  </si>
  <si>
    <t>184911421</t>
  </si>
  <si>
    <t>Mulčování rostlin kůrou tl do 0,1 m v rovině a svahu do 1:5</t>
  </si>
  <si>
    <t>335967143</t>
  </si>
  <si>
    <t>Mulčování vysazených rostlin mulčovací kůrou, tl. do 100 mm v rovině nebo na svahu do 1:5</t>
  </si>
  <si>
    <t>https://podminky.urs.cz/item/CS_URS_2026_01/184911421</t>
  </si>
  <si>
    <t>10391100</t>
  </si>
  <si>
    <t>kůra mulčovací VL</t>
  </si>
  <si>
    <t>-1471378064</t>
  </si>
  <si>
    <t>6*0,103 'Přepočtené koeficientem množství</t>
  </si>
  <si>
    <t>-597514349</t>
  </si>
  <si>
    <t>306784837</t>
  </si>
  <si>
    <t>185804311</t>
  </si>
  <si>
    <t>Zalití rostlin vodou plocha do 20 m2</t>
  </si>
  <si>
    <t>251444810</t>
  </si>
  <si>
    <t>Zalití rostlin vodou plochy záhonů jednotlivě do 20 m2</t>
  </si>
  <si>
    <t>https://podminky.urs.cz/item/CS_URS_2026_01/185804311</t>
  </si>
  <si>
    <t>-1658434156</t>
  </si>
  <si>
    <t>730*0,04</t>
  </si>
  <si>
    <t>-1492516135</t>
  </si>
  <si>
    <t>29,2+3</t>
  </si>
  <si>
    <t>712144163</t>
  </si>
  <si>
    <t>29,2*9</t>
  </si>
  <si>
    <t>1618773396</t>
  </si>
  <si>
    <t>10 - Úpravy uvnitř stávající budovy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</si>
  <si>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</si>
  <si>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</si>
  <si>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</si>
  <si>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781 - Dokončovací práce - obklady</t>
  </si>
  <si>
    <t>346272236</t>
  </si>
  <si>
    <t>Přizdívka z pórobetonových tvárnic tl 100 mm</t>
  </si>
  <si>
    <t>1728833127</t>
  </si>
  <si>
    <t>Přizdívky z pórobetonových tvárnic objemová hmotnost do 500 kg/m3, na tenké maltové lože, tloušťka přizdívky 100 mm</t>
  </si>
  <si>
    <t>https://podminky.urs.cz/item/CS_URS_2026_01/346272236</t>
  </si>
  <si>
    <t>0,5*2,1</t>
  </si>
  <si>
    <t>612131121</t>
  </si>
  <si>
    <t>Penetrační disperzní nátěr vnitřních stěn nanášený ručně</t>
  </si>
  <si>
    <t>340269839</t>
  </si>
  <si>
    <t>Podkladní a spojovací vrstva vnitřních omítaných ploch penetrace disperzní nanášená ručně stěn</t>
  </si>
  <si>
    <t>https://podminky.urs.cz/item/CS_URS_2026_01/612131121</t>
  </si>
  <si>
    <t>"přizdívka" (0,5+2*0,1)*2,1</t>
  </si>
  <si>
    <t>612325111</t>
  </si>
  <si>
    <t>Vápenocementová hladká omítka rýh ve stěnách š do 150 mm</t>
  </si>
  <si>
    <t>2119188416</t>
  </si>
  <si>
    <t>Vápenocementová omítka rýh hladká, ve stěnách, šířky rýhy do 150 mm</t>
  </si>
  <si>
    <t>https://podminky.urs.cz/item/CS_URS_2026_01/612325111</t>
  </si>
  <si>
    <t>11*0,15</t>
  </si>
  <si>
    <t>613142001</t>
  </si>
  <si>
    <t>Pletivo sklovláknité vnitřních pilířů nebo sloupů vtlačené do tmelu</t>
  </si>
  <si>
    <t>-90263397</t>
  </si>
  <si>
    <t>Pletivo vnitřních ploch v ploše nebo pruzích, na plném podkladu sklovláknité vtlačené do tmelu včetně tmelu pilířů nebo sloupů</t>
  </si>
  <si>
    <t>https://podminky.urs.cz/item/CS_URS_2026_01/613142001</t>
  </si>
  <si>
    <t>613321131</t>
  </si>
  <si>
    <t>Vápenocementový štuk vnitřních pilířů nebo sloupů tloušťky do 3 mm</t>
  </si>
  <si>
    <t>395252712</t>
  </si>
  <si>
    <t>Vápenocementový štuk vnitřních ploch tloušťky do 3 mm svislých konstrukcí pilířů nebo sloupů</t>
  </si>
  <si>
    <t>https://podminky.urs.cz/item/CS_URS_2026_01/613321131</t>
  </si>
  <si>
    <t>619991015</t>
  </si>
  <si>
    <t>Zakrytí podlahy absorpční textilií</t>
  </si>
  <si>
    <t>1952007932</t>
  </si>
  <si>
    <t>Zakrytí vnitřních ploch před znečištěním textilií absorpční včetně pozdějšího odkrytí podlah</t>
  </si>
  <si>
    <t>https://podminky.urs.cz/item/CS_URS_2026_01/619991015</t>
  </si>
  <si>
    <t>-186802166</t>
  </si>
  <si>
    <t>-1895737954</t>
  </si>
  <si>
    <t>953941721</t>
  </si>
  <si>
    <t>Osazování objímek nebo držáků ve zdivu betonovém</t>
  </si>
  <si>
    <t>-229215909</t>
  </si>
  <si>
    <t>Osazení drobných kovových výrobků bez jejich dodání s vysekáním kapes pro upevňovací prvky se zazděním, zabetonováním nebo zalitím objímek nebo držáků, ve zdivu betonovém</t>
  </si>
  <si>
    <t>https://podminky.urs.cz/item/CS_URS_2026_01/953941721</t>
  </si>
  <si>
    <t>potrubí vnitřního vodovodu</t>
  </si>
  <si>
    <t>studená voda</t>
  </si>
  <si>
    <t>"vedené pod stropem" 5</t>
  </si>
  <si>
    <t>teplá voda</t>
  </si>
  <si>
    <t>"vedené pod stropem" 2</t>
  </si>
  <si>
    <t>42390144</t>
  </si>
  <si>
    <t>objímka potrubí dvoušroubová M8 31-38 1"</t>
  </si>
  <si>
    <t>-1506584098</t>
  </si>
  <si>
    <t>42390148</t>
  </si>
  <si>
    <t>objímka potrubí dvoušroubová M8/M10 60-64 2"</t>
  </si>
  <si>
    <t>-1248181008</t>
  </si>
  <si>
    <t>31197002</t>
  </si>
  <si>
    <t>tyč závitová Pz 4.6 M8</t>
  </si>
  <si>
    <t>-1343432990</t>
  </si>
  <si>
    <t>7*0,2</t>
  </si>
  <si>
    <t>974031142</t>
  </si>
  <si>
    <t>Vysekání rýh ve zdivu cihelném hl do 70 mm š do 70 mm</t>
  </si>
  <si>
    <t>-200206613</t>
  </si>
  <si>
    <t>Vysekání rýh ve zdivu cihelném na maltu vápennou nebo vápenocementovou do hl. 70 mm a šířky do 70 mm</t>
  </si>
  <si>
    <t>https://podminky.urs.cz/item/CS_URS_2026_01/974031142</t>
  </si>
  <si>
    <t>1,5+6,6+3</t>
  </si>
  <si>
    <t>-1442619368</t>
  </si>
  <si>
    <t>-17116015</t>
  </si>
  <si>
    <t>1235756293</t>
  </si>
  <si>
    <t>0,237*19</t>
  </si>
  <si>
    <t>569632325</t>
  </si>
  <si>
    <t>-663830402</t>
  </si>
  <si>
    <t>721</t>
  </si>
  <si>
    <t>Zdravotechnika - vnitřní kanalizace</t>
  </si>
  <si>
    <t>721171905</t>
  </si>
  <si>
    <t>Potrubí z PP vsazení odbočky do hrdla DN 110</t>
  </si>
  <si>
    <t>1387713896</t>
  </si>
  <si>
    <t>Opravy odpadního potrubí plastového vsazení odbočky do potrubí DN 110</t>
  </si>
  <si>
    <t>https://podminky.urs.cz/item/CS_URS_2026_01/721171905</t>
  </si>
  <si>
    <t>721174042</t>
  </si>
  <si>
    <t>Potrubí kanalizační z PP připojovací DN 40</t>
  </si>
  <si>
    <t>1277230030</t>
  </si>
  <si>
    <t>Potrubí z trub polypropylenových připojovací DN 40</t>
  </si>
  <si>
    <t>https://podminky.urs.cz/item/CS_URS_2026_01/721174042</t>
  </si>
  <si>
    <t>721194104</t>
  </si>
  <si>
    <t>Vyvedení a upevnění odpadních výpustek DN 40</t>
  </si>
  <si>
    <t>1530729720</t>
  </si>
  <si>
    <t>Vyměření přípojek na potrubí vyvedení a upevnění odpadních výpustek DN 40</t>
  </si>
  <si>
    <t>https://podminky.urs.cz/item/CS_URS_2026_01/721194104</t>
  </si>
  <si>
    <t>721290111</t>
  </si>
  <si>
    <t>Zkouška těsnosti potrubí kanalizace vodou DN do 125</t>
  </si>
  <si>
    <t>61860676</t>
  </si>
  <si>
    <t>Zkouška těsnosti kanalizace v objektech vodou do DN 125</t>
  </si>
  <si>
    <t>https://podminky.urs.cz/item/CS_URS_2026_01/721290111</t>
  </si>
  <si>
    <t>998721121</t>
  </si>
  <si>
    <t>Přesun hmot tonážní pro vnitřní kanalizaci ruční v objektech v do 6 m</t>
  </si>
  <si>
    <t>-879721375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</si>
  <si>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</si>
  <si>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https://podminky.urs.cz/item/CS_URS_2026_01/998721121</t>
  </si>
  <si>
    <t>722</t>
  </si>
  <si>
    <t>Zdravotechnika - vnitřní vodovod</t>
  </si>
  <si>
    <t>722171934</t>
  </si>
  <si>
    <t>Potrubí plastové výměna trub nebo tvarovek D přes 25 do 32 mm</t>
  </si>
  <si>
    <t>-1410876192</t>
  </si>
  <si>
    <t>Výměna trubky, tvarovky, vsazení odbočky na rozvodech vody z plastů D přes 25 do 32 mm</t>
  </si>
  <si>
    <t>https://podminky.urs.cz/item/CS_URS_2026_01/722171934</t>
  </si>
  <si>
    <t>28654104</t>
  </si>
  <si>
    <t>T-kus redukovaný PPR D 32x20x32mm</t>
  </si>
  <si>
    <t>-256931510</t>
  </si>
  <si>
    <t>722171935</t>
  </si>
  <si>
    <t>Potrubí plastové výměna trub nebo tvarovek D přes 32 do 40 mm</t>
  </si>
  <si>
    <t>-763898071</t>
  </si>
  <si>
    <t>Výměna trubky, tvarovky, vsazení odbočky na rozvodech vody z plastů D přes 32 do 40 mm</t>
  </si>
  <si>
    <t>https://podminky.urs.cz/item/CS_URS_2026_01/722171935</t>
  </si>
  <si>
    <t>28654108</t>
  </si>
  <si>
    <t>T-kus redukovaný PPR D 40x20x40mm</t>
  </si>
  <si>
    <t>1217338784</t>
  </si>
  <si>
    <t>722171936</t>
  </si>
  <si>
    <t>Potrubí plastové výměna trub nebo tvarovek D přes 40 do 50 mm</t>
  </si>
  <si>
    <t>1514125825</t>
  </si>
  <si>
    <t>Výměna trubky, tvarovky, vsazení odbočky na rozvodech vody z plastů D přes 40 do 50 mm</t>
  </si>
  <si>
    <t>https://podminky.urs.cz/item/CS_URS_2026_01/722171936</t>
  </si>
  <si>
    <t>28654114R</t>
  </si>
  <si>
    <t>T-kus redukovaný PPR D 50x20x50mm</t>
  </si>
  <si>
    <t>-284488528</t>
  </si>
  <si>
    <t>722174002</t>
  </si>
  <si>
    <t>Potrubí vodovodní plastové PPR S3,2 spojované svařováním D 20x2,8 mm</t>
  </si>
  <si>
    <t>606285265</t>
  </si>
  <si>
    <t>Potrubí z trubek polypropylenových spojovaných svařováním z jednovrstvého PP-R S3,2 (PN 16) D 20/2,8</t>
  </si>
  <si>
    <t>https://podminky.urs.cz/item/CS_URS_2026_01/722174002</t>
  </si>
  <si>
    <t>"vedeno v drážce" 6,6</t>
  </si>
  <si>
    <t>"vedeno pod stropem" 5</t>
  </si>
  <si>
    <t>722175002</t>
  </si>
  <si>
    <t>Potrubí vodovodní plastové vícevrstvé PP-RCT S3,2 s hliníkovou fólií spojované svařováním D 20x2,8 mm</t>
  </si>
  <si>
    <t>-628741886</t>
  </si>
  <si>
    <t>Potrubí z trubek polypropylenových spojovaných svařováním z vícevrstvého PP-RCT s hliníkovou fólií S3,2 (PN 16) D 20/2,8</t>
  </si>
  <si>
    <t>https://podminky.urs.cz/item/CS_URS_2026_01/722175002</t>
  </si>
  <si>
    <t>"vedeno v drážce" 3</t>
  </si>
  <si>
    <t>"vedeno pod stropem" 1</t>
  </si>
  <si>
    <t>722181211</t>
  </si>
  <si>
    <t>Ochrana vodovodního potrubí přilepenými termoizolačními trubicemi z PE tl do 6 mm DN do 22 mm</t>
  </si>
  <si>
    <t>-1351423974</t>
  </si>
  <si>
    <t>Ochrana potrubí termoizolačními trubicemi z pěnového polyetylenu PE přilepenými v příčných a podélných spojích, tloušťky izolace do 6 mm, vnitřního průměru izolace DN do 22 mm</t>
  </si>
  <si>
    <t>https://podminky.urs.cz/item/CS_URS_2026_01/722181211</t>
  </si>
  <si>
    <t>"studená voda" 6,6+5</t>
  </si>
  <si>
    <t>722181231</t>
  </si>
  <si>
    <t>Ochrana vodovodního potrubí přilepenými termoizolačními trubicemi z PE tl přes 9 do 13 mm DN do 22 mm</t>
  </si>
  <si>
    <t>271597262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</si>
  <si>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</si>
  <si>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https://podminky.urs.cz/item/CS_URS_2026_01/722181231</t>
  </si>
  <si>
    <t>"teplá voda" 3</t>
  </si>
  <si>
    <t>722181242</t>
  </si>
  <si>
    <t>Ochrana vodovodního potrubí přilepenými termoizolačními trubicemi z PE tl přes 13 do 20 mm DN přes 22 do 45 mm</t>
  </si>
  <si>
    <t>1300965038</t>
  </si>
  <si>
    <t>Ochrana potrubí termoizolačními trubicemi z pěnového polyetylenu PE přilepenými v příčných a podélných spojích, tloušťky izolace přes 13 do 20 mm, vnitřního průměru izolace DN přes 22 do 45 mm</t>
  </si>
  <si>
    <t>https://podminky.urs.cz/item/CS_URS_2026_01/722181242</t>
  </si>
  <si>
    <t>"teplá voda" 1</t>
  </si>
  <si>
    <t>722190401</t>
  </si>
  <si>
    <t>Vyvedení a upevnění výpustku DN do 25</t>
  </si>
  <si>
    <t>-1028487145</t>
  </si>
  <si>
    <t>Zřízení přípojek na potrubí vyvedení a upevnění výpustek do DN 25</t>
  </si>
  <si>
    <t>https://podminky.urs.cz/item/CS_URS_2026_01/722190401</t>
  </si>
  <si>
    <t>1*2+1</t>
  </si>
  <si>
    <t>722220111</t>
  </si>
  <si>
    <t>Nástěnka pro výtokový ventil G 1/2" s jedním závitem</t>
  </si>
  <si>
    <t>-1302147001</t>
  </si>
  <si>
    <t>Armatury s jedním závitem nástěnky pro výtokový ventil G 1/2"</t>
  </si>
  <si>
    <t>https://podminky.urs.cz/item/CS_URS_2026_01/722220111</t>
  </si>
  <si>
    <t>722220121</t>
  </si>
  <si>
    <t>Nástěnka pro baterii G 1/2" s jedním závitem</t>
  </si>
  <si>
    <t>pár</t>
  </si>
  <si>
    <t>-1761347305</t>
  </si>
  <si>
    <t>Armatury s jedním závitem nástěnky pro baterii G 1/2"</t>
  </si>
  <si>
    <t>https://podminky.urs.cz/item/CS_URS_2026_01/722220121</t>
  </si>
  <si>
    <t>722229101</t>
  </si>
  <si>
    <t>Montáž vodovodních armatur s jedním závitem G 1/2" ostatní typ</t>
  </si>
  <si>
    <t>-366956848</t>
  </si>
  <si>
    <t>Armatury s jedním závitem montáž vodovodních armatur s jedním závitem ostatních typů G 1/2"</t>
  </si>
  <si>
    <t>https://podminky.urs.cz/item/CS_URS_2026_01/722229101</t>
  </si>
  <si>
    <t>60000051R</t>
  </si>
  <si>
    <t>ventil nezámrzný 1/2"×415 mm s rukojetí</t>
  </si>
  <si>
    <t>730092609</t>
  </si>
  <si>
    <t>722232043</t>
  </si>
  <si>
    <t>Kohout kulový přímý G 1/2" PN 42 do 185°C vnitřní závit</t>
  </si>
  <si>
    <t>587460133</t>
  </si>
  <si>
    <t>Armatury se dvěma závity kulové kohouty PN 42 do 185 °C přímé vnitřní závit G 1/2"</t>
  </si>
  <si>
    <t>https://podminky.urs.cz/item/CS_URS_2026_01/722232043</t>
  </si>
  <si>
    <t>722290234</t>
  </si>
  <si>
    <t>Proplach a dezinfekce vodovodního potrubí DN do 80</t>
  </si>
  <si>
    <t>457187744</t>
  </si>
  <si>
    <t>Zkoušky, proplach a desinfekce vodovodního potrubí proplach a desinfekce vodovodního potrubí do DN 80</t>
  </si>
  <si>
    <t>https://podminky.urs.cz/item/CS_URS_2026_01/722290234</t>
  </si>
  <si>
    <t>6,6+5+3+1</t>
  </si>
  <si>
    <t>722290246</t>
  </si>
  <si>
    <t>Zkouška těsnosti vodovodního potrubí plastového DN do 40</t>
  </si>
  <si>
    <t>-215878284</t>
  </si>
  <si>
    <t>Zkoušky, proplach a desinfekce vodovodního potrubí zkoušky těsnosti vodovodního potrubí plastového do DN 40</t>
  </si>
  <si>
    <t>https://podminky.urs.cz/item/CS_URS_2026_01/722290246</t>
  </si>
  <si>
    <t>998722121</t>
  </si>
  <si>
    <t>Přesun hmot tonážní pro vnitřní vodovod ruční v objektech v do 6 m</t>
  </si>
  <si>
    <t>1834843111</t>
  </si>
  <si>
    <t>Přesun hmot pro vnitřní vodovod stanovený z hmotnosti přesunovaného materiálu vodorovná dopravní vzdálenost do 50 m ruční (bez užití mechanizace) v objektech výšky do 6 m</t>
  </si>
  <si>
    <t>https://podminky.urs.cz/item/CS_URS_2026_01/998722121</t>
  </si>
  <si>
    <t>725</t>
  </si>
  <si>
    <t>Zdravotechnika - zařizovací předměty</t>
  </si>
  <si>
    <t>725339111</t>
  </si>
  <si>
    <t>Montáž výlevky</t>
  </si>
  <si>
    <t>-20929950</t>
  </si>
  <si>
    <t>Výlevky montáž výlevky</t>
  </si>
  <si>
    <t>https://podminky.urs.cz/item/CS_URS_2026_01/725339111</t>
  </si>
  <si>
    <t>55231307</t>
  </si>
  <si>
    <t>výlevka nerezová nástěnná s přepadem</t>
  </si>
  <si>
    <t>-336600708</t>
  </si>
  <si>
    <t>725829101</t>
  </si>
  <si>
    <t>Montáž baterie nástěnné dřezové pákové a klasické</t>
  </si>
  <si>
    <t>-1241658406</t>
  </si>
  <si>
    <t>Baterie dřezové montáž ostatních typů nástěnných pákových nebo klasických</t>
  </si>
  <si>
    <t>https://podminky.urs.cz/item/CS_URS_2026_01/725829101</t>
  </si>
  <si>
    <t>55143976</t>
  </si>
  <si>
    <t>baterie dřezová páková nástěnná s kulatým ústím 300mm</t>
  </si>
  <si>
    <t>1895150360</t>
  </si>
  <si>
    <t>dřezová nástěnná baterie s keramickou kartuší (výtokové raménko 300 mm)</t>
  </si>
  <si>
    <t>998725121</t>
  </si>
  <si>
    <t>Přesun hmot tonážní pro zařizovací předměty ruční v objektech v do 6 m</t>
  </si>
  <si>
    <t>1910461213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</si>
  <si>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</si>
  <si>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https://podminky.urs.cz/item/CS_URS_2026_01/998725121</t>
  </si>
  <si>
    <t>763132811</t>
  </si>
  <si>
    <t>Demontáž desek jednoduché opláštění SDK podhled</t>
  </si>
  <si>
    <t>292313559</t>
  </si>
  <si>
    <t>Demontáž podhledu nebo samostatného požárního předělu ze sádrokartonových desek desek, opláštění jednoduché</t>
  </si>
  <si>
    <t>https://podminky.urs.cz/item/CS_URS_2026_01/763132811</t>
  </si>
  <si>
    <t>763132985</t>
  </si>
  <si>
    <t>Vyspravení SDK podhledu, podkroví pl přes 1 do 1,5 m2 deska 1xA 12,5</t>
  </si>
  <si>
    <t>671040030</t>
  </si>
  <si>
    <t>Vyspravení sádrokartonových podhledů nebo podkroví plochy jednotlivě přes 1,00 do 1,50 m2 desky tl. 12,5 mm standardní A</t>
  </si>
  <si>
    <t>https://podminky.urs.cz/item/CS_URS_2026_01/763132985</t>
  </si>
  <si>
    <t>-1358219348</t>
  </si>
  <si>
    <t>781</t>
  </si>
  <si>
    <t>Dokončovací práce - obklady</t>
  </si>
  <si>
    <t>781111011</t>
  </si>
  <si>
    <t>Ometení (oprášení) stěny při přípravě podkladu</t>
  </si>
  <si>
    <t>2100575655</t>
  </si>
  <si>
    <t>Příprava podkladu před provedením obkladu oprášení (ometení) stěny</t>
  </si>
  <si>
    <t>https://podminky.urs.cz/item/CS_URS_2026_01/781111011</t>
  </si>
  <si>
    <t>2,8*1,2</t>
  </si>
  <si>
    <t>781121011</t>
  </si>
  <si>
    <t>Nátěr penetrační na stěnu</t>
  </si>
  <si>
    <t>1178433570</t>
  </si>
  <si>
    <t>Příprava podkladu před provedením obkladu nátěr penetrační na stěnu</t>
  </si>
  <si>
    <t>https://podminky.urs.cz/item/CS_URS_2026_01/781121011</t>
  </si>
  <si>
    <t>781131112</t>
  </si>
  <si>
    <t>Izolace pod obklad nátěrem nebo stěrkou ve dvou vrstvách</t>
  </si>
  <si>
    <t>-1295732342</t>
  </si>
  <si>
    <t>Izolace stěny pod obklad izolace nátěrem nebo stěrkou ve dvou vrstvách</t>
  </si>
  <si>
    <t>https://podminky.urs.cz/item/CS_URS_2026_01/781131112</t>
  </si>
  <si>
    <t>781151031</t>
  </si>
  <si>
    <t>Celoplošné vyrovnání podkladu stěrkou tl 3 mm</t>
  </si>
  <si>
    <t>871782342</t>
  </si>
  <si>
    <t>Příprava podkladu před provedením obkladu celoplošné vyrovnání podkladu stěrkou, tloušťky 3 mm</t>
  </si>
  <si>
    <t>https://podminky.urs.cz/item/CS_URS_2026_01/781151031</t>
  </si>
  <si>
    <t>781472214</t>
  </si>
  <si>
    <t>Montáž obkladů keramických hladkých lepených cementovým flexibilním lepidlem přes 4 do 6 ks/m2</t>
  </si>
  <si>
    <t>-1342843611</t>
  </si>
  <si>
    <t>Montáž keramických obkladů stěn lepených cementovým flexibilním lepidlem hladkých přes 4 do 6 ks/m2</t>
  </si>
  <si>
    <t>https://podminky.urs.cz/item/CS_URS_2026_01/781472214</t>
  </si>
  <si>
    <t>59761717</t>
  </si>
  <si>
    <t>obklad keramický nemrazuvzdorný povrch hladký/matný tl do 10mm přes 4 do 6ks/m2</t>
  </si>
  <si>
    <t>-1812060879</t>
  </si>
  <si>
    <t>3,36</t>
  </si>
  <si>
    <t>3,36*1,15 'Přepočtené koeficientem množství</t>
  </si>
  <si>
    <t>781492211</t>
  </si>
  <si>
    <t>Montáž profilů rohových lepených flexibilním cementovým lepidlem</t>
  </si>
  <si>
    <t>1976623749</t>
  </si>
  <si>
    <t>Obklad - dokončující práce montáž profilu lepeného flexibilním cementovým lepidlem rohového</t>
  </si>
  <si>
    <t>https://podminky.urs.cz/item/CS_URS_2026_01/781492211</t>
  </si>
  <si>
    <t>2*1,2</t>
  </si>
  <si>
    <t>19416012</t>
  </si>
  <si>
    <t>lišta ukončovací nerezová 10mm</t>
  </si>
  <si>
    <t>507904469</t>
  </si>
  <si>
    <t>2,4</t>
  </si>
  <si>
    <t>2,4*1,05 'Přepočtené koeficientem množství</t>
  </si>
  <si>
    <t>781495115</t>
  </si>
  <si>
    <t>Spárování vnitřních obkladů silikonem</t>
  </si>
  <si>
    <t>1891816727</t>
  </si>
  <si>
    <t>Obklad - dokončující práce ostatní práce spárování silikonem</t>
  </si>
  <si>
    <t>https://podminky.urs.cz/item/CS_URS_2026_01/781495115</t>
  </si>
  <si>
    <t>781495141</t>
  </si>
  <si>
    <t>Průnik obkladem kruhový do DN 30</t>
  </si>
  <si>
    <t>1208730551</t>
  </si>
  <si>
    <t>Obklad - dokončující práce průnik obkladem kruhový, bez izolace do DN 30</t>
  </si>
  <si>
    <t>https://podminky.urs.cz/item/CS_URS_2026_01/781495141</t>
  </si>
  <si>
    <t>781495142</t>
  </si>
  <si>
    <t>Průnik obkladem kruhový přes DN 30 do DN 90</t>
  </si>
  <si>
    <t>1753756983</t>
  </si>
  <si>
    <t>Obklad - dokončující práce průnik obkladem kruhový, bez izolace přes DN 30 do DN 90</t>
  </si>
  <si>
    <t>https://podminky.urs.cz/item/CS_URS_2026_01/781495142</t>
  </si>
  <si>
    <t>998781121</t>
  </si>
  <si>
    <t>Přesun hmot tonážní pro obklady keramické ruční v objektech v do 6 m</t>
  </si>
  <si>
    <t>-234691839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</si>
  <si>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</si>
  <si>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https://podminky.urs.cz/item/CS_URS_2026_01/998781121</t>
  </si>
  <si>
    <t>-421112606</t>
  </si>
  <si>
    <t>1,47+1,65+2,8*1,8+6</t>
  </si>
  <si>
    <t>784111011</t>
  </si>
  <si>
    <t>Obroušení podkladu omítnutého v místnostech v do 3,80 m</t>
  </si>
  <si>
    <t>693503538</t>
  </si>
  <si>
    <t>Obroušení podkladu omítky v místnostech výšky do 3,80 m</t>
  </si>
  <si>
    <t>https://podminky.urs.cz/item/CS_URS_2026_01/784111011</t>
  </si>
  <si>
    <t>784121001</t>
  </si>
  <si>
    <t>Oškrabání malby v místnostech v do 3,80 m</t>
  </si>
  <si>
    <t>134618806</t>
  </si>
  <si>
    <t>Oškrabání malby v místnostech výšky do 3,80 m</t>
  </si>
  <si>
    <t>https://podminky.urs.cz/item/CS_URS_2026_01/784121001</t>
  </si>
  <si>
    <t>2,8*1,8</t>
  </si>
  <si>
    <t>784121011</t>
  </si>
  <si>
    <t>Rozmývání podkladu po oškrabání malby v místnostech v do 3,80 m</t>
  </si>
  <si>
    <t>700894942</t>
  </si>
  <si>
    <t>Rozmývání podkladu po oškrabání malby v místnostech výšky do 3,80 m</t>
  </si>
  <si>
    <t>https://podminky.urs.cz/item/CS_URS_2026_01/784121011</t>
  </si>
  <si>
    <t>437398242</t>
  </si>
  <si>
    <t>2070309978</t>
  </si>
  <si>
    <t>16*1,05 'Přepočtené koeficientem množství</t>
  </si>
  <si>
    <t>-1969979664</t>
  </si>
  <si>
    <t>784211121</t>
  </si>
  <si>
    <t>Dvojnásobné bílé malby ze směsí za mokra středně oděruvzdorných v místnostech v do 3,80 m</t>
  </si>
  <si>
    <t>1695812664</t>
  </si>
  <si>
    <t>Malby z malířských směsí oděruvzdorných za mokra dvojnásobné, bílé za mokra oděruvzdorné středně v místnostech výšky do 3,80 m</t>
  </si>
  <si>
    <t>https://podminky.urs.cz/item/CS_URS_2026_01/784211121</t>
  </si>
  <si>
    <t>11 -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</si>
  <si>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</si>
  <si>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</si>
  <si>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</si>
  <si>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</si>
  <si>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</si>
  <si>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</si>
  <si>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</si>
  <si>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</si>
  <si>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</si>
  <si>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</si>
  <si>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</si>
  <si>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</si>
  <si>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</si>
  <si>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Kč</t>
  </si>
  <si>
    <t>1024</t>
  </si>
  <si>
    <t>1972920739</t>
  </si>
  <si>
    <t>https://podminky.urs.cz/item/CS_URS_2026_01/012164000</t>
  </si>
  <si>
    <t>012203000</t>
  </si>
  <si>
    <t>Zeměměřičské práce před výstavbou</t>
  </si>
  <si>
    <t>-1219858707</t>
  </si>
  <si>
    <t>https://podminky.urs.cz/item/CS_URS_2026_01/012203000</t>
  </si>
  <si>
    <t>012303000</t>
  </si>
  <si>
    <t>Zeměměřičské práce při provádění stavby</t>
  </si>
  <si>
    <t>711420241</t>
  </si>
  <si>
    <t>https://podminky.urs.cz/item/CS_URS_2026_01/012303000</t>
  </si>
  <si>
    <t>012403000</t>
  </si>
  <si>
    <t>Zeměměřičské práce po výstavbě</t>
  </si>
  <si>
    <t>1316285185</t>
  </si>
  <si>
    <t>https://podminky.urs.cz/item/CS_URS_2026_01/012403000</t>
  </si>
  <si>
    <t>013254000</t>
  </si>
  <si>
    <t>Dokumentace skutečného provedení stavby</t>
  </si>
  <si>
    <t>-730446736</t>
  </si>
  <si>
    <t>https://podminky.urs.cz/item/CS_URS_2026_01/013254000</t>
  </si>
  <si>
    <t>013294000</t>
  </si>
  <si>
    <t>Ostatní dokumentace stavby</t>
  </si>
  <si>
    <t>1006370111</t>
  </si>
  <si>
    <t>https://podminky.urs.cz/item/CS_URS_2026_01/013294000</t>
  </si>
  <si>
    <t>výrobní dokumentace pro víceúčelové hřiště a přístavbu šaten</t>
  </si>
  <si>
    <t>VRN3</t>
  </si>
  <si>
    <t>Zařízení staveniště</t>
  </si>
  <si>
    <t>031002000</t>
  </si>
  <si>
    <t>Související (přípravné) práce pro zařízení staveniště</t>
  </si>
  <si>
    <t>-1504428449</t>
  </si>
  <si>
    <t>https://podminky.urs.cz/item/CS_URS_2026_01/031002000</t>
  </si>
  <si>
    <t>032002000</t>
  </si>
  <si>
    <t>Vybavení staveniště</t>
  </si>
  <si>
    <t>1853210603</t>
  </si>
  <si>
    <t>https://podminky.urs.cz/item/CS_URS_2026_01/032002000</t>
  </si>
  <si>
    <t>033002000</t>
  </si>
  <si>
    <t>Připojení a spotřeba energií pro zařízení staveniště</t>
  </si>
  <si>
    <t>1440256156</t>
  </si>
  <si>
    <t>https://podminky.urs.cz/item/CS_URS_2026_01/033002000</t>
  </si>
  <si>
    <t>034002000</t>
  </si>
  <si>
    <t>Zabezpečení staveniště</t>
  </si>
  <si>
    <t>-1865294501</t>
  </si>
  <si>
    <t>https://podminky.urs.cz/item/CS_URS_2026_01/034002000</t>
  </si>
  <si>
    <t>034103000</t>
  </si>
  <si>
    <t>Oplocení staveniště</t>
  </si>
  <si>
    <t>650426062</t>
  </si>
  <si>
    <t>https://podminky.urs.cz/item/CS_URS_2026_01/034103000</t>
  </si>
  <si>
    <t>039002000</t>
  </si>
  <si>
    <t>Zrušení zařízení staveniště</t>
  </si>
  <si>
    <t>-877437768</t>
  </si>
  <si>
    <t>https://podminky.urs.cz/item/CS_URS_2026_01/039002000</t>
  </si>
  <si>
    <t>VRN4</t>
  </si>
  <si>
    <t>Inženýrská činnost</t>
  </si>
  <si>
    <t>045203000</t>
  </si>
  <si>
    <t>Kompletační činnost</t>
  </si>
  <si>
    <t>-1458792695</t>
  </si>
  <si>
    <t>https://podminky.urs.cz/item/CS_URS_2026_01/045203000</t>
  </si>
  <si>
    <t>045303000</t>
  </si>
  <si>
    <t>Koordinační činnost</t>
  </si>
  <si>
    <t>544330834</t>
  </si>
  <si>
    <t>https://podminky.urs.cz/item/CS_URS_2026_01/045303000</t>
  </si>
  <si>
    <t>VRN6</t>
  </si>
  <si>
    <t>Územní vlivy</t>
  </si>
  <si>
    <t>065002000</t>
  </si>
  <si>
    <t>Mimostaveništní doprava materiálů, výrobků a strojů</t>
  </si>
  <si>
    <t>108038372</t>
  </si>
  <si>
    <t>https://podminky.urs.cz/item/CS_URS_2026_01/065002000</t>
  </si>
  <si>
    <t>VRN7</t>
  </si>
  <si>
    <t>Provozní vlivy</t>
  </si>
  <si>
    <t>071002000</t>
  </si>
  <si>
    <t>Provoz investora, třetích osob</t>
  </si>
  <si>
    <t>1082756904</t>
  </si>
  <si>
    <t>https://podminky.urs.cz/item/CS_URS_2026_01/071002000</t>
  </si>
  <si>
    <t>bezpečné uzavření schodiště v době vybourávání okna (provizorní příčka) a pod.</t>
  </si>
  <si>
    <t>VRN9</t>
  </si>
  <si>
    <t>Ostatní náklady</t>
  </si>
  <si>
    <t>094002000</t>
  </si>
  <si>
    <t>Ostatní náklady související s výstavbou</t>
  </si>
  <si>
    <t>322950825</t>
  </si>
  <si>
    <t>https://podminky.urs.cz/item/CS_URS_2026_01/094002000</t>
  </si>
  <si>
    <t>nálepky (únikové, bezpečnostní, orientační)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</si>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</sst>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451251" TargetMode="External" /><Relationship Id="rId2" Type="http://schemas.openxmlformats.org/officeDocument/2006/relationships/hyperlink" Target="https://podminky.urs.cz/item/CS_URS_2026_01/162351123" TargetMode="External" /><Relationship Id="rId3" Type="http://schemas.openxmlformats.org/officeDocument/2006/relationships/hyperlink" Target="https://podminky.urs.cz/item/CS_URS_2026_01/167151102" TargetMode="External" /><Relationship Id="rId4" Type="http://schemas.openxmlformats.org/officeDocument/2006/relationships/hyperlink" Target="https://podminky.urs.cz/item/CS_URS_2026_01/171251201" TargetMode="External" /><Relationship Id="rId5" Type="http://schemas.openxmlformats.org/officeDocument/2006/relationships/hyperlink" Target="https://podminky.urs.cz/item/CS_URS_2026_01/174151101" TargetMode="External" /><Relationship Id="rId6" Type="http://schemas.openxmlformats.org/officeDocument/2006/relationships/hyperlink" Target="https://podminky.urs.cz/item/CS_URS_2026_01/274322511" TargetMode="External" /><Relationship Id="rId7" Type="http://schemas.openxmlformats.org/officeDocument/2006/relationships/hyperlink" Target="https://podminky.urs.cz/item/CS_URS_2026_01/274351121" TargetMode="External" /><Relationship Id="rId8" Type="http://schemas.openxmlformats.org/officeDocument/2006/relationships/hyperlink" Target="https://podminky.urs.cz/item/CS_URS_2026_01/274351122" TargetMode="External" /><Relationship Id="rId9" Type="http://schemas.openxmlformats.org/officeDocument/2006/relationships/hyperlink" Target="https://podminky.urs.cz/item/CS_URS_2026_01/274362021" TargetMode="External" /><Relationship Id="rId10" Type="http://schemas.openxmlformats.org/officeDocument/2006/relationships/hyperlink" Target="https://podminky.urs.cz/item/CS_URS_2026_01/327215111" TargetMode="External" /><Relationship Id="rId11" Type="http://schemas.openxmlformats.org/officeDocument/2006/relationships/hyperlink" Target="https://podminky.urs.cz/item/CS_URS_2026_01/637211132" TargetMode="External" /><Relationship Id="rId12" Type="http://schemas.openxmlformats.org/officeDocument/2006/relationships/hyperlink" Target="https://podminky.urs.cz/item/CS_URS_2026_01/935112111" TargetMode="External" /><Relationship Id="rId13" Type="http://schemas.openxmlformats.org/officeDocument/2006/relationships/hyperlink" Target="https://podminky.urs.cz/item/CS_URS_2026_01/935112911" TargetMode="External" /><Relationship Id="rId14" Type="http://schemas.openxmlformats.org/officeDocument/2006/relationships/hyperlink" Target="https://podminky.urs.cz/item/CS_URS_2026_01/941111121" TargetMode="External" /><Relationship Id="rId15" Type="http://schemas.openxmlformats.org/officeDocument/2006/relationships/hyperlink" Target="https://podminky.urs.cz/item/CS_URS_2026_01/941111221" TargetMode="External" /><Relationship Id="rId16" Type="http://schemas.openxmlformats.org/officeDocument/2006/relationships/hyperlink" Target="https://podminky.urs.cz/item/CS_URS_2026_01/941111821" TargetMode="External" /><Relationship Id="rId17" Type="http://schemas.openxmlformats.org/officeDocument/2006/relationships/hyperlink" Target="https://podminky.urs.cz/item/CS_URS_2026_01/993111111" TargetMode="External" /><Relationship Id="rId18" Type="http://schemas.openxmlformats.org/officeDocument/2006/relationships/hyperlink" Target="https://podminky.urs.cz/item/CS_URS_2026_01/993111119" TargetMode="External" /><Relationship Id="rId19" Type="http://schemas.openxmlformats.org/officeDocument/2006/relationships/hyperlink" Target="https://podminky.urs.cz/item/CS_URS_2026_01/998153131" TargetMode="External" /><Relationship Id="rId20" Type="http://schemas.openxmlformats.org/officeDocument/2006/relationships/hyperlink" Target="https://podminky.urs.cz/item/CS_URS_2026_01/998153132" TargetMode="External" /><Relationship Id="rId21" Type="http://schemas.openxmlformats.org/officeDocument/2006/relationships/hyperlink" Target="https://podminky.urs.cz/item/CS_URS_2026_01/767163122" TargetMode="External" /><Relationship Id="rId22" Type="http://schemas.openxmlformats.org/officeDocument/2006/relationships/hyperlink" Target="https://podminky.urs.cz/item/CS_URS_2026_01/998767121" TargetMode="External" /><Relationship Id="rId23" Type="http://schemas.openxmlformats.org/officeDocument/2006/relationships/hyperlink" Target="https://podminky.urs.cz/item/CS_URS_2026_01/998767129" TargetMode="External" /><Relationship Id="rId24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6121" TargetMode="External" /><Relationship Id="rId2" Type="http://schemas.openxmlformats.org/officeDocument/2006/relationships/hyperlink" Target="https://podminky.urs.cz/item/CS_URS_2026_01/113202111" TargetMode="External" /><Relationship Id="rId3" Type="http://schemas.openxmlformats.org/officeDocument/2006/relationships/hyperlink" Target="https://podminky.urs.cz/item/CS_URS_2026_01/131313701" TargetMode="External" /><Relationship Id="rId4" Type="http://schemas.openxmlformats.org/officeDocument/2006/relationships/hyperlink" Target="https://podminky.urs.cz/item/CS_URS_2026_01/162211321" TargetMode="External" /><Relationship Id="rId5" Type="http://schemas.openxmlformats.org/officeDocument/2006/relationships/hyperlink" Target="https://podminky.urs.cz/item/CS_URS_2026_01/162211329" TargetMode="External" /><Relationship Id="rId6" Type="http://schemas.openxmlformats.org/officeDocument/2006/relationships/hyperlink" Target="https://podminky.urs.cz/item/CS_URS_2026_01/162751137" TargetMode="External" /><Relationship Id="rId7" Type="http://schemas.openxmlformats.org/officeDocument/2006/relationships/hyperlink" Target="https://podminky.urs.cz/item/CS_URS_2026_01/167111102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271532212" TargetMode="External" /><Relationship Id="rId11" Type="http://schemas.openxmlformats.org/officeDocument/2006/relationships/hyperlink" Target="https://podminky.urs.cz/item/CS_URS_2026_01/275313811" TargetMode="External" /><Relationship Id="rId12" Type="http://schemas.openxmlformats.org/officeDocument/2006/relationships/hyperlink" Target="https://podminky.urs.cz/item/CS_URS_2026_01/434313115" TargetMode="External" /><Relationship Id="rId13" Type="http://schemas.openxmlformats.org/officeDocument/2006/relationships/hyperlink" Target="https://podminky.urs.cz/item/CS_URS_2026_01/564851011" TargetMode="External" /><Relationship Id="rId14" Type="http://schemas.openxmlformats.org/officeDocument/2006/relationships/hyperlink" Target="https://podminky.urs.cz/item/CS_URS_2026_01/596211111" TargetMode="External" /><Relationship Id="rId15" Type="http://schemas.openxmlformats.org/officeDocument/2006/relationships/hyperlink" Target="https://podminky.urs.cz/item/CS_URS_2026_01/916231213" TargetMode="External" /><Relationship Id="rId16" Type="http://schemas.openxmlformats.org/officeDocument/2006/relationships/hyperlink" Target="https://podminky.urs.cz/item/CS_URS_2026_01/916991121" TargetMode="External" /><Relationship Id="rId17" Type="http://schemas.openxmlformats.org/officeDocument/2006/relationships/hyperlink" Target="https://podminky.urs.cz/item/CS_URS_2026_01/936124113" TargetMode="External" /><Relationship Id="rId18" Type="http://schemas.openxmlformats.org/officeDocument/2006/relationships/hyperlink" Target="https://podminky.urs.cz/item/CS_URS_2026_01/997221571" TargetMode="External" /><Relationship Id="rId19" Type="http://schemas.openxmlformats.org/officeDocument/2006/relationships/hyperlink" Target="https://podminky.urs.cz/item/CS_URS_2026_01/997221579" TargetMode="External" /><Relationship Id="rId20" Type="http://schemas.openxmlformats.org/officeDocument/2006/relationships/hyperlink" Target="https://podminky.urs.cz/item/CS_URS_2026_01/997221612" TargetMode="External" /><Relationship Id="rId21" Type="http://schemas.openxmlformats.org/officeDocument/2006/relationships/hyperlink" Target="https://podminky.urs.cz/item/CS_URS_2026_01/997221861" TargetMode="External" /><Relationship Id="rId22" Type="http://schemas.openxmlformats.org/officeDocument/2006/relationships/hyperlink" Target="https://podminky.urs.cz/item/CS_URS_2026_01/998229112" TargetMode="External" /><Relationship Id="rId23" Type="http://schemas.openxmlformats.org/officeDocument/2006/relationships/hyperlink" Target="https://podminky.urs.cz/item/CS_URS_2026_01/998229121" TargetMode="External" /><Relationship Id="rId24" Type="http://schemas.openxmlformats.org/officeDocument/2006/relationships/hyperlink" Target="https://podminky.urs.cz/item/CS_URS_2026_01/767223222" TargetMode="External" /><Relationship Id="rId25" Type="http://schemas.openxmlformats.org/officeDocument/2006/relationships/hyperlink" Target="https://podminky.urs.cz/item/CS_URS_2026_01/998767121" TargetMode="External" /><Relationship Id="rId26" Type="http://schemas.openxmlformats.org/officeDocument/2006/relationships/hyperlink" Target="https://podminky.urs.cz/item/CS_URS_2026_01/998767129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151121" TargetMode="External" /><Relationship Id="rId2" Type="http://schemas.openxmlformats.org/officeDocument/2006/relationships/hyperlink" Target="https://podminky.urs.cz/item/CS_URS_2026_01/112201114" TargetMode="External" /><Relationship Id="rId3" Type="http://schemas.openxmlformats.org/officeDocument/2006/relationships/hyperlink" Target="https://podminky.urs.cz/item/CS_URS_2026_01/112201115" TargetMode="External" /><Relationship Id="rId4" Type="http://schemas.openxmlformats.org/officeDocument/2006/relationships/hyperlink" Target="https://podminky.urs.cz/item/CS_URS_2026_01/121151123" TargetMode="External" /><Relationship Id="rId5" Type="http://schemas.openxmlformats.org/officeDocument/2006/relationships/hyperlink" Target="https://podminky.urs.cz/item/CS_URS_2026_01/122151101" TargetMode="External" /><Relationship Id="rId6" Type="http://schemas.openxmlformats.org/officeDocument/2006/relationships/hyperlink" Target="https://podminky.urs.cz/item/CS_URS_2026_01/122151401" TargetMode="External" /><Relationship Id="rId7" Type="http://schemas.openxmlformats.org/officeDocument/2006/relationships/hyperlink" Target="https://podminky.urs.cz/item/CS_URS_2026_01/122251104" TargetMode="External" /><Relationship Id="rId8" Type="http://schemas.openxmlformats.org/officeDocument/2006/relationships/hyperlink" Target="https://podminky.urs.cz/item/CS_URS_2026_01/162351103" TargetMode="External" /><Relationship Id="rId9" Type="http://schemas.openxmlformats.org/officeDocument/2006/relationships/hyperlink" Target="https://podminky.urs.cz/item/CS_URS_2026_01/167151111" TargetMode="External" /><Relationship Id="rId10" Type="http://schemas.openxmlformats.org/officeDocument/2006/relationships/hyperlink" Target="https://podminky.urs.cz/item/CS_URS_2026_01/171251201" TargetMode="External" /><Relationship Id="rId11" Type="http://schemas.openxmlformats.org/officeDocument/2006/relationships/hyperlink" Target="https://podminky.urs.cz/item/CS_URS_2026_01/181151331" TargetMode="External" /><Relationship Id="rId12" Type="http://schemas.openxmlformats.org/officeDocument/2006/relationships/hyperlink" Target="https://podminky.urs.cz/item/CS_URS_2026_01/181311103" TargetMode="External" /><Relationship Id="rId13" Type="http://schemas.openxmlformats.org/officeDocument/2006/relationships/hyperlink" Target="https://podminky.urs.cz/item/CS_URS_2026_01/181411131" TargetMode="External" /><Relationship Id="rId14" Type="http://schemas.openxmlformats.org/officeDocument/2006/relationships/hyperlink" Target="https://podminky.urs.cz/item/CS_URS_2026_01/183101321" TargetMode="External" /><Relationship Id="rId15" Type="http://schemas.openxmlformats.org/officeDocument/2006/relationships/hyperlink" Target="https://podminky.urs.cz/item/CS_URS_2026_01/183403114" TargetMode="External" /><Relationship Id="rId16" Type="http://schemas.openxmlformats.org/officeDocument/2006/relationships/hyperlink" Target="https://podminky.urs.cz/item/CS_URS_2026_01/183403151" TargetMode="External" /><Relationship Id="rId17" Type="http://schemas.openxmlformats.org/officeDocument/2006/relationships/hyperlink" Target="https://podminky.urs.cz/item/CS_URS_2026_01/183403152" TargetMode="External" /><Relationship Id="rId18" Type="http://schemas.openxmlformats.org/officeDocument/2006/relationships/hyperlink" Target="https://podminky.urs.cz/item/CS_URS_2026_01/183403153" TargetMode="External" /><Relationship Id="rId19" Type="http://schemas.openxmlformats.org/officeDocument/2006/relationships/hyperlink" Target="https://podminky.urs.cz/item/CS_URS_2026_01/183403161" TargetMode="External" /><Relationship Id="rId20" Type="http://schemas.openxmlformats.org/officeDocument/2006/relationships/hyperlink" Target="https://podminky.urs.cz/item/CS_URS_2026_01/184102114" TargetMode="External" /><Relationship Id="rId21" Type="http://schemas.openxmlformats.org/officeDocument/2006/relationships/hyperlink" Target="https://podminky.urs.cz/item/CS_URS_2026_01/184215132" TargetMode="External" /><Relationship Id="rId22" Type="http://schemas.openxmlformats.org/officeDocument/2006/relationships/hyperlink" Target="https://podminky.urs.cz/item/CS_URS_2026_01/184215411" TargetMode="External" /><Relationship Id="rId23" Type="http://schemas.openxmlformats.org/officeDocument/2006/relationships/hyperlink" Target="https://podminky.urs.cz/item/CS_URS_2026_01/184501121" TargetMode="External" /><Relationship Id="rId24" Type="http://schemas.openxmlformats.org/officeDocument/2006/relationships/hyperlink" Target="https://podminky.urs.cz/item/CS_URS_2026_01/184801121" TargetMode="External" /><Relationship Id="rId25" Type="http://schemas.openxmlformats.org/officeDocument/2006/relationships/hyperlink" Target="https://podminky.urs.cz/item/CS_URS_2026_01/184813161" TargetMode="External" /><Relationship Id="rId26" Type="http://schemas.openxmlformats.org/officeDocument/2006/relationships/hyperlink" Target="https://podminky.urs.cz/item/CS_URS_2026_01/184816111" TargetMode="External" /><Relationship Id="rId27" Type="http://schemas.openxmlformats.org/officeDocument/2006/relationships/hyperlink" Target="https://podminky.urs.cz/item/CS_URS_2026_01/184911421" TargetMode="External" /><Relationship Id="rId28" Type="http://schemas.openxmlformats.org/officeDocument/2006/relationships/hyperlink" Target="https://podminky.urs.cz/item/CS_URS_2026_01/185803111" TargetMode="External" /><Relationship Id="rId29" Type="http://schemas.openxmlformats.org/officeDocument/2006/relationships/hyperlink" Target="https://podminky.urs.cz/item/CS_URS_2026_01/185804215" TargetMode="External" /><Relationship Id="rId30" Type="http://schemas.openxmlformats.org/officeDocument/2006/relationships/hyperlink" Target="https://podminky.urs.cz/item/CS_URS_2026_01/185804311" TargetMode="External" /><Relationship Id="rId31" Type="http://schemas.openxmlformats.org/officeDocument/2006/relationships/hyperlink" Target="https://podminky.urs.cz/item/CS_URS_2026_01/185804312" TargetMode="External" /><Relationship Id="rId32" Type="http://schemas.openxmlformats.org/officeDocument/2006/relationships/hyperlink" Target="https://podminky.urs.cz/item/CS_URS_2026_01/185851121" TargetMode="External" /><Relationship Id="rId33" Type="http://schemas.openxmlformats.org/officeDocument/2006/relationships/hyperlink" Target="https://podminky.urs.cz/item/CS_URS_2026_01/185851129" TargetMode="External" /><Relationship Id="rId34" Type="http://schemas.openxmlformats.org/officeDocument/2006/relationships/hyperlink" Target="https://podminky.urs.cz/item/CS_URS_2026_01/998231411" TargetMode="External" /><Relationship Id="rId3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46272236" TargetMode="External" /><Relationship Id="rId2" Type="http://schemas.openxmlformats.org/officeDocument/2006/relationships/hyperlink" Target="https://podminky.urs.cz/item/CS_URS_2026_01/612131121" TargetMode="External" /><Relationship Id="rId3" Type="http://schemas.openxmlformats.org/officeDocument/2006/relationships/hyperlink" Target="https://podminky.urs.cz/item/CS_URS_2026_01/612325111" TargetMode="External" /><Relationship Id="rId4" Type="http://schemas.openxmlformats.org/officeDocument/2006/relationships/hyperlink" Target="https://podminky.urs.cz/item/CS_URS_2026_01/613142001" TargetMode="External" /><Relationship Id="rId5" Type="http://schemas.openxmlformats.org/officeDocument/2006/relationships/hyperlink" Target="https://podminky.urs.cz/item/CS_URS_2026_01/613321131" TargetMode="External" /><Relationship Id="rId6" Type="http://schemas.openxmlformats.org/officeDocument/2006/relationships/hyperlink" Target="https://podminky.urs.cz/item/CS_URS_2026_01/619991015" TargetMode="External" /><Relationship Id="rId7" Type="http://schemas.openxmlformats.org/officeDocument/2006/relationships/hyperlink" Target="https://podminky.urs.cz/item/CS_URS_2026_01/949101111" TargetMode="External" /><Relationship Id="rId8" Type="http://schemas.openxmlformats.org/officeDocument/2006/relationships/hyperlink" Target="https://podminky.urs.cz/item/CS_URS_2026_01/952901111" TargetMode="External" /><Relationship Id="rId9" Type="http://schemas.openxmlformats.org/officeDocument/2006/relationships/hyperlink" Target="https://podminky.urs.cz/item/CS_URS_2026_01/953941721" TargetMode="External" /><Relationship Id="rId10" Type="http://schemas.openxmlformats.org/officeDocument/2006/relationships/hyperlink" Target="https://podminky.urs.cz/item/CS_URS_2026_01/974031142" TargetMode="External" /><Relationship Id="rId11" Type="http://schemas.openxmlformats.org/officeDocument/2006/relationships/hyperlink" Target="https://podminky.urs.cz/item/CS_URS_2026_01/997013211" TargetMode="External" /><Relationship Id="rId12" Type="http://schemas.openxmlformats.org/officeDocument/2006/relationships/hyperlink" Target="https://podminky.urs.cz/item/CS_URS_2026_01/997013501" TargetMode="External" /><Relationship Id="rId13" Type="http://schemas.openxmlformats.org/officeDocument/2006/relationships/hyperlink" Target="https://podminky.urs.cz/item/CS_URS_2026_01/997013509" TargetMode="External" /><Relationship Id="rId14" Type="http://schemas.openxmlformats.org/officeDocument/2006/relationships/hyperlink" Target="https://podminky.urs.cz/item/CS_URS_2026_01/997013631" TargetMode="External" /><Relationship Id="rId15" Type="http://schemas.openxmlformats.org/officeDocument/2006/relationships/hyperlink" Target="https://podminky.urs.cz/item/CS_URS_2026_01/998018001" TargetMode="External" /><Relationship Id="rId16" Type="http://schemas.openxmlformats.org/officeDocument/2006/relationships/hyperlink" Target="https://podminky.urs.cz/item/CS_URS_2026_01/721171905" TargetMode="External" /><Relationship Id="rId17" Type="http://schemas.openxmlformats.org/officeDocument/2006/relationships/hyperlink" Target="https://podminky.urs.cz/item/CS_URS_2026_01/721174042" TargetMode="External" /><Relationship Id="rId18" Type="http://schemas.openxmlformats.org/officeDocument/2006/relationships/hyperlink" Target="https://podminky.urs.cz/item/CS_URS_2026_01/721194104" TargetMode="External" /><Relationship Id="rId19" Type="http://schemas.openxmlformats.org/officeDocument/2006/relationships/hyperlink" Target="https://podminky.urs.cz/item/CS_URS_2026_01/721290111" TargetMode="External" /><Relationship Id="rId20" Type="http://schemas.openxmlformats.org/officeDocument/2006/relationships/hyperlink" Target="https://podminky.urs.cz/item/CS_URS_2026_01/998721121" TargetMode="External" /><Relationship Id="rId21" Type="http://schemas.openxmlformats.org/officeDocument/2006/relationships/hyperlink" Target="https://podminky.urs.cz/item/CS_URS_2026_01/722171934" TargetMode="External" /><Relationship Id="rId22" Type="http://schemas.openxmlformats.org/officeDocument/2006/relationships/hyperlink" Target="https://podminky.urs.cz/item/CS_URS_2026_01/722171935" TargetMode="External" /><Relationship Id="rId23" Type="http://schemas.openxmlformats.org/officeDocument/2006/relationships/hyperlink" Target="https://podminky.urs.cz/item/CS_URS_2026_01/722171936" TargetMode="External" /><Relationship Id="rId24" Type="http://schemas.openxmlformats.org/officeDocument/2006/relationships/hyperlink" Target="https://podminky.urs.cz/item/CS_URS_2026_01/722174002" TargetMode="External" /><Relationship Id="rId25" Type="http://schemas.openxmlformats.org/officeDocument/2006/relationships/hyperlink" Target="https://podminky.urs.cz/item/CS_URS_2026_01/722175002" TargetMode="External" /><Relationship Id="rId26" Type="http://schemas.openxmlformats.org/officeDocument/2006/relationships/hyperlink" Target="https://podminky.urs.cz/item/CS_URS_2026_01/722181211" TargetMode="External" /><Relationship Id="rId27" Type="http://schemas.openxmlformats.org/officeDocument/2006/relationships/hyperlink" Target="https://podminky.urs.cz/item/CS_URS_2026_01/722181231" TargetMode="External" /><Relationship Id="rId28" Type="http://schemas.openxmlformats.org/officeDocument/2006/relationships/hyperlink" Target="https://podminky.urs.cz/item/CS_URS_2026_01/722181242" TargetMode="External" /><Relationship Id="rId29" Type="http://schemas.openxmlformats.org/officeDocument/2006/relationships/hyperlink" Target="https://podminky.urs.cz/item/CS_URS_2026_01/722190401" TargetMode="External" /><Relationship Id="rId30" Type="http://schemas.openxmlformats.org/officeDocument/2006/relationships/hyperlink" Target="https://podminky.urs.cz/item/CS_URS_2026_01/722220111" TargetMode="External" /><Relationship Id="rId31" Type="http://schemas.openxmlformats.org/officeDocument/2006/relationships/hyperlink" Target="https://podminky.urs.cz/item/CS_URS_2026_01/722220121" TargetMode="External" /><Relationship Id="rId32" Type="http://schemas.openxmlformats.org/officeDocument/2006/relationships/hyperlink" Target="https://podminky.urs.cz/item/CS_URS_2026_01/722229101" TargetMode="External" /><Relationship Id="rId33" Type="http://schemas.openxmlformats.org/officeDocument/2006/relationships/hyperlink" Target="https://podminky.urs.cz/item/CS_URS_2026_01/722232043" TargetMode="External" /><Relationship Id="rId34" Type="http://schemas.openxmlformats.org/officeDocument/2006/relationships/hyperlink" Target="https://podminky.urs.cz/item/CS_URS_2026_01/722290234" TargetMode="External" /><Relationship Id="rId35" Type="http://schemas.openxmlformats.org/officeDocument/2006/relationships/hyperlink" Target="https://podminky.urs.cz/item/CS_URS_2026_01/722290246" TargetMode="External" /><Relationship Id="rId36" Type="http://schemas.openxmlformats.org/officeDocument/2006/relationships/hyperlink" Target="https://podminky.urs.cz/item/CS_URS_2026_01/998722121" TargetMode="External" /><Relationship Id="rId37" Type="http://schemas.openxmlformats.org/officeDocument/2006/relationships/hyperlink" Target="https://podminky.urs.cz/item/CS_URS_2026_01/725339111" TargetMode="External" /><Relationship Id="rId38" Type="http://schemas.openxmlformats.org/officeDocument/2006/relationships/hyperlink" Target="https://podminky.urs.cz/item/CS_URS_2026_01/725829101" TargetMode="External" /><Relationship Id="rId39" Type="http://schemas.openxmlformats.org/officeDocument/2006/relationships/hyperlink" Target="https://podminky.urs.cz/item/CS_URS_2026_01/998725121" TargetMode="External" /><Relationship Id="rId40" Type="http://schemas.openxmlformats.org/officeDocument/2006/relationships/hyperlink" Target="https://podminky.urs.cz/item/CS_URS_2026_01/763132811" TargetMode="External" /><Relationship Id="rId41" Type="http://schemas.openxmlformats.org/officeDocument/2006/relationships/hyperlink" Target="https://podminky.urs.cz/item/CS_URS_2026_01/763132985" TargetMode="External" /><Relationship Id="rId42" Type="http://schemas.openxmlformats.org/officeDocument/2006/relationships/hyperlink" Target="https://podminky.urs.cz/item/CS_URS_2026_01/998763331" TargetMode="External" /><Relationship Id="rId43" Type="http://schemas.openxmlformats.org/officeDocument/2006/relationships/hyperlink" Target="https://podminky.urs.cz/item/CS_URS_2026_01/781111011" TargetMode="External" /><Relationship Id="rId44" Type="http://schemas.openxmlformats.org/officeDocument/2006/relationships/hyperlink" Target="https://podminky.urs.cz/item/CS_URS_2026_01/781121011" TargetMode="External" /><Relationship Id="rId45" Type="http://schemas.openxmlformats.org/officeDocument/2006/relationships/hyperlink" Target="https://podminky.urs.cz/item/CS_URS_2026_01/781131112" TargetMode="External" /><Relationship Id="rId46" Type="http://schemas.openxmlformats.org/officeDocument/2006/relationships/hyperlink" Target="https://podminky.urs.cz/item/CS_URS_2026_01/781151031" TargetMode="External" /><Relationship Id="rId47" Type="http://schemas.openxmlformats.org/officeDocument/2006/relationships/hyperlink" Target="https://podminky.urs.cz/item/CS_URS_2026_01/781472214" TargetMode="External" /><Relationship Id="rId48" Type="http://schemas.openxmlformats.org/officeDocument/2006/relationships/hyperlink" Target="https://podminky.urs.cz/item/CS_URS_2026_01/781492211" TargetMode="External" /><Relationship Id="rId49" Type="http://schemas.openxmlformats.org/officeDocument/2006/relationships/hyperlink" Target="https://podminky.urs.cz/item/CS_URS_2026_01/781495115" TargetMode="External" /><Relationship Id="rId50" Type="http://schemas.openxmlformats.org/officeDocument/2006/relationships/hyperlink" Target="https://podminky.urs.cz/item/CS_URS_2026_01/781495141" TargetMode="External" /><Relationship Id="rId51" Type="http://schemas.openxmlformats.org/officeDocument/2006/relationships/hyperlink" Target="https://podminky.urs.cz/item/CS_URS_2026_01/781495142" TargetMode="External" /><Relationship Id="rId52" Type="http://schemas.openxmlformats.org/officeDocument/2006/relationships/hyperlink" Target="https://podminky.urs.cz/item/CS_URS_2026_01/998781121" TargetMode="External" /><Relationship Id="rId53" Type="http://schemas.openxmlformats.org/officeDocument/2006/relationships/hyperlink" Target="https://podminky.urs.cz/item/CS_URS_2026_01/784111001" TargetMode="External" /><Relationship Id="rId54" Type="http://schemas.openxmlformats.org/officeDocument/2006/relationships/hyperlink" Target="https://podminky.urs.cz/item/CS_URS_2026_01/784111011" TargetMode="External" /><Relationship Id="rId55" Type="http://schemas.openxmlformats.org/officeDocument/2006/relationships/hyperlink" Target="https://podminky.urs.cz/item/CS_URS_2026_01/784121001" TargetMode="External" /><Relationship Id="rId56" Type="http://schemas.openxmlformats.org/officeDocument/2006/relationships/hyperlink" Target="https://podminky.urs.cz/item/CS_URS_2026_01/784121011" TargetMode="External" /><Relationship Id="rId57" Type="http://schemas.openxmlformats.org/officeDocument/2006/relationships/hyperlink" Target="https://podminky.urs.cz/item/CS_URS_2026_01/784171101" TargetMode="External" /><Relationship Id="rId58" Type="http://schemas.openxmlformats.org/officeDocument/2006/relationships/hyperlink" Target="https://podminky.urs.cz/item/CS_URS_2026_01/784181121" TargetMode="External" /><Relationship Id="rId59" Type="http://schemas.openxmlformats.org/officeDocument/2006/relationships/hyperlink" Target="https://podminky.urs.cz/item/CS_URS_2026_01/784211121" TargetMode="External" /><Relationship Id="rId60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164000" TargetMode="External" /><Relationship Id="rId2" Type="http://schemas.openxmlformats.org/officeDocument/2006/relationships/hyperlink" Target="https://podminky.urs.cz/item/CS_URS_2026_01/012203000" TargetMode="External" /><Relationship Id="rId3" Type="http://schemas.openxmlformats.org/officeDocument/2006/relationships/hyperlink" Target="https://podminky.urs.cz/item/CS_URS_2026_01/012303000" TargetMode="External" /><Relationship Id="rId4" Type="http://schemas.openxmlformats.org/officeDocument/2006/relationships/hyperlink" Target="https://podminky.urs.cz/item/CS_URS_2026_01/012403000" TargetMode="External" /><Relationship Id="rId5" Type="http://schemas.openxmlformats.org/officeDocument/2006/relationships/hyperlink" Target="https://podminky.urs.cz/item/CS_URS_2026_01/013254000" TargetMode="External" /><Relationship Id="rId6" Type="http://schemas.openxmlformats.org/officeDocument/2006/relationships/hyperlink" Target="https://podminky.urs.cz/item/CS_URS_2026_01/013294000" TargetMode="External" /><Relationship Id="rId7" Type="http://schemas.openxmlformats.org/officeDocument/2006/relationships/hyperlink" Target="https://podminky.urs.cz/item/CS_URS_2026_01/031002000" TargetMode="External" /><Relationship Id="rId8" Type="http://schemas.openxmlformats.org/officeDocument/2006/relationships/hyperlink" Target="https://podminky.urs.cz/item/CS_URS_2026_01/032002000" TargetMode="External" /><Relationship Id="rId9" Type="http://schemas.openxmlformats.org/officeDocument/2006/relationships/hyperlink" Target="https://podminky.urs.cz/item/CS_URS_2026_01/033002000" TargetMode="External" /><Relationship Id="rId10" Type="http://schemas.openxmlformats.org/officeDocument/2006/relationships/hyperlink" Target="https://podminky.urs.cz/item/CS_URS_2026_01/034002000" TargetMode="External" /><Relationship Id="rId11" Type="http://schemas.openxmlformats.org/officeDocument/2006/relationships/hyperlink" Target="https://podminky.urs.cz/item/CS_URS_2026_01/034103000" TargetMode="External" /><Relationship Id="rId12" Type="http://schemas.openxmlformats.org/officeDocument/2006/relationships/hyperlink" Target="https://podminky.urs.cz/item/CS_URS_2026_01/039002000" TargetMode="External" /><Relationship Id="rId13" Type="http://schemas.openxmlformats.org/officeDocument/2006/relationships/hyperlink" Target="https://podminky.urs.cz/item/CS_URS_2026_01/045203000" TargetMode="External" /><Relationship Id="rId14" Type="http://schemas.openxmlformats.org/officeDocument/2006/relationships/hyperlink" Target="https://podminky.urs.cz/item/CS_URS_2026_01/045303000" TargetMode="External" /><Relationship Id="rId15" Type="http://schemas.openxmlformats.org/officeDocument/2006/relationships/hyperlink" Target="https://podminky.urs.cz/item/CS_URS_2026_01/065002000" TargetMode="External" /><Relationship Id="rId16" Type="http://schemas.openxmlformats.org/officeDocument/2006/relationships/hyperlink" Target="https://podminky.urs.cz/item/CS_URS_2026_01/071002000" TargetMode="External" /><Relationship Id="rId17" Type="http://schemas.openxmlformats.org/officeDocument/2006/relationships/hyperlink" Target="https://podminky.urs.cz/item/CS_URS_2026_01/094002000" TargetMode="External" /><Relationship Id="rId18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1312531" TargetMode="External" /><Relationship Id="rId2" Type="http://schemas.openxmlformats.org/officeDocument/2006/relationships/hyperlink" Target="https://podminky.urs.cz/item/CS_URS_2026_01/131351103" TargetMode="External" /><Relationship Id="rId3" Type="http://schemas.openxmlformats.org/officeDocument/2006/relationships/hyperlink" Target="https://podminky.urs.cz/item/CS_URS_2026_01/132151252" TargetMode="External" /><Relationship Id="rId4" Type="http://schemas.openxmlformats.org/officeDocument/2006/relationships/hyperlink" Target="https://podminky.urs.cz/item/CS_URS_2026_01/132351101" TargetMode="External" /><Relationship Id="rId5" Type="http://schemas.openxmlformats.org/officeDocument/2006/relationships/hyperlink" Target="https://podminky.urs.cz/item/CS_URS_2026_01/162751137" TargetMode="External" /><Relationship Id="rId6" Type="http://schemas.openxmlformats.org/officeDocument/2006/relationships/hyperlink" Target="https://podminky.urs.cz/item/CS_URS_2026_01/167151112" TargetMode="External" /><Relationship Id="rId7" Type="http://schemas.openxmlformats.org/officeDocument/2006/relationships/hyperlink" Target="https://podminky.urs.cz/item/CS_URS_2026_01/171201231" TargetMode="External" /><Relationship Id="rId8" Type="http://schemas.openxmlformats.org/officeDocument/2006/relationships/hyperlink" Target="https://podminky.urs.cz/item/CS_URS_2026_01/171251201" TargetMode="External" /><Relationship Id="rId9" Type="http://schemas.openxmlformats.org/officeDocument/2006/relationships/hyperlink" Target="https://podminky.urs.cz/item/CS_URS_2026_01/174151101" TargetMode="External" /><Relationship Id="rId10" Type="http://schemas.openxmlformats.org/officeDocument/2006/relationships/hyperlink" Target="https://podminky.urs.cz/item/CS_URS_2026_01/175111101" TargetMode="External" /><Relationship Id="rId11" Type="http://schemas.openxmlformats.org/officeDocument/2006/relationships/hyperlink" Target="https://podminky.urs.cz/item/CS_URS_2026_01/181951114" TargetMode="External" /><Relationship Id="rId12" Type="http://schemas.openxmlformats.org/officeDocument/2006/relationships/hyperlink" Target="https://podminky.urs.cz/item/CS_URS_2026_01/211521111" TargetMode="External" /><Relationship Id="rId13" Type="http://schemas.openxmlformats.org/officeDocument/2006/relationships/hyperlink" Target="https://podminky.urs.cz/item/CS_URS_2026_01/211531111" TargetMode="External" /><Relationship Id="rId14" Type="http://schemas.openxmlformats.org/officeDocument/2006/relationships/hyperlink" Target="https://podminky.urs.cz/item/CS_URS_2026_01/211971110" TargetMode="External" /><Relationship Id="rId15" Type="http://schemas.openxmlformats.org/officeDocument/2006/relationships/hyperlink" Target="https://podminky.urs.cz/item/CS_URS_2026_01/211971122" TargetMode="External" /><Relationship Id="rId16" Type="http://schemas.openxmlformats.org/officeDocument/2006/relationships/hyperlink" Target="https://podminky.urs.cz/item/CS_URS_2026_01/212532111" TargetMode="External" /><Relationship Id="rId17" Type="http://schemas.openxmlformats.org/officeDocument/2006/relationships/hyperlink" Target="https://podminky.urs.cz/item/CS_URS_2026_01/212755214" TargetMode="External" /><Relationship Id="rId18" Type="http://schemas.openxmlformats.org/officeDocument/2006/relationships/hyperlink" Target="https://podminky.urs.cz/item/CS_URS_2026_01/213141111" TargetMode="External" /><Relationship Id="rId19" Type="http://schemas.openxmlformats.org/officeDocument/2006/relationships/hyperlink" Target="https://podminky.urs.cz/item/CS_URS_2026_01/275313811" TargetMode="External" /><Relationship Id="rId20" Type="http://schemas.openxmlformats.org/officeDocument/2006/relationships/hyperlink" Target="https://podminky.urs.cz/item/CS_URS_2026_01/275351121" TargetMode="External" /><Relationship Id="rId21" Type="http://schemas.openxmlformats.org/officeDocument/2006/relationships/hyperlink" Target="https://podminky.urs.cz/item/CS_URS_2026_01/275351122" TargetMode="External" /><Relationship Id="rId22" Type="http://schemas.openxmlformats.org/officeDocument/2006/relationships/hyperlink" Target="https://podminky.urs.cz/item/CS_URS_2026_01/327313218" TargetMode="External" /><Relationship Id="rId23" Type="http://schemas.openxmlformats.org/officeDocument/2006/relationships/hyperlink" Target="https://podminky.urs.cz/item/CS_URS_2026_01/327324127" TargetMode="External" /><Relationship Id="rId24" Type="http://schemas.openxmlformats.org/officeDocument/2006/relationships/hyperlink" Target="https://podminky.urs.cz/item/CS_URS_2026_01/327351211" TargetMode="External" /><Relationship Id="rId25" Type="http://schemas.openxmlformats.org/officeDocument/2006/relationships/hyperlink" Target="https://podminky.urs.cz/item/CS_URS_2026_01/327351221" TargetMode="External" /><Relationship Id="rId26" Type="http://schemas.openxmlformats.org/officeDocument/2006/relationships/hyperlink" Target="https://podminky.urs.cz/item/CS_URS_2026_01/327361006" TargetMode="External" /><Relationship Id="rId27" Type="http://schemas.openxmlformats.org/officeDocument/2006/relationships/hyperlink" Target="https://podminky.urs.cz/item/CS_URS_2026_01/327361040" TargetMode="External" /><Relationship Id="rId28" Type="http://schemas.openxmlformats.org/officeDocument/2006/relationships/hyperlink" Target="https://podminky.urs.cz/item/CS_URS_2026_01/348101220" TargetMode="External" /><Relationship Id="rId29" Type="http://schemas.openxmlformats.org/officeDocument/2006/relationships/hyperlink" Target="https://podminky.urs.cz/item/CS_URS_2026_01/348174211" TargetMode="External" /><Relationship Id="rId30" Type="http://schemas.openxmlformats.org/officeDocument/2006/relationships/hyperlink" Target="https://podminky.urs.cz/item/CS_URS_2026_01/451572111" TargetMode="External" /><Relationship Id="rId31" Type="http://schemas.openxmlformats.org/officeDocument/2006/relationships/hyperlink" Target="https://podminky.urs.cz/item/CS_URS_2026_01/452112112" TargetMode="External" /><Relationship Id="rId32" Type="http://schemas.openxmlformats.org/officeDocument/2006/relationships/hyperlink" Target="https://podminky.urs.cz/item/CS_URS_2026_01/564710012" TargetMode="External" /><Relationship Id="rId33" Type="http://schemas.openxmlformats.org/officeDocument/2006/relationships/hyperlink" Target="https://podminky.urs.cz/item/CS_URS_2026_01/564750115" TargetMode="External" /><Relationship Id="rId34" Type="http://schemas.openxmlformats.org/officeDocument/2006/relationships/hyperlink" Target="https://podminky.urs.cz/item/CS_URS_2026_01/564801111" TargetMode="External" /><Relationship Id="rId35" Type="http://schemas.openxmlformats.org/officeDocument/2006/relationships/hyperlink" Target="https://podminky.urs.cz/item/CS_URS_2026_01/589141111" TargetMode="External" /><Relationship Id="rId36" Type="http://schemas.openxmlformats.org/officeDocument/2006/relationships/hyperlink" Target="https://podminky.urs.cz/item/CS_URS_2026_01/589811111" TargetMode="External" /><Relationship Id="rId37" Type="http://schemas.openxmlformats.org/officeDocument/2006/relationships/hyperlink" Target="https://podminky.urs.cz/item/CS_URS_2026_01/637121114" TargetMode="External" /><Relationship Id="rId38" Type="http://schemas.openxmlformats.org/officeDocument/2006/relationships/hyperlink" Target="https://podminky.urs.cz/item/CS_URS_2026_01/871228111" TargetMode="External" /><Relationship Id="rId39" Type="http://schemas.openxmlformats.org/officeDocument/2006/relationships/hyperlink" Target="https://podminky.urs.cz/item/CS_URS_2026_01/871238111" TargetMode="External" /><Relationship Id="rId40" Type="http://schemas.openxmlformats.org/officeDocument/2006/relationships/hyperlink" Target="https://podminky.urs.cz/item/CS_URS_2026_01/871313120" TargetMode="External" /><Relationship Id="rId41" Type="http://schemas.openxmlformats.org/officeDocument/2006/relationships/hyperlink" Target="https://podminky.urs.cz/item/CS_URS_2026_01/877310310" TargetMode="External" /><Relationship Id="rId42" Type="http://schemas.openxmlformats.org/officeDocument/2006/relationships/hyperlink" Target="https://podminky.urs.cz/item/CS_URS_2026_01/877310320" TargetMode="External" /><Relationship Id="rId43" Type="http://schemas.openxmlformats.org/officeDocument/2006/relationships/hyperlink" Target="https://podminky.urs.cz/item/CS_URS_2026_01/890811811" TargetMode="External" /><Relationship Id="rId44" Type="http://schemas.openxmlformats.org/officeDocument/2006/relationships/hyperlink" Target="https://podminky.urs.cz/item/CS_URS_2026_01/894812111" TargetMode="External" /><Relationship Id="rId45" Type="http://schemas.openxmlformats.org/officeDocument/2006/relationships/hyperlink" Target="https://podminky.urs.cz/item/CS_URS_2026_01/894812131" TargetMode="External" /><Relationship Id="rId46" Type="http://schemas.openxmlformats.org/officeDocument/2006/relationships/hyperlink" Target="https://podminky.urs.cz/item/CS_URS_2026_01/894812132" TargetMode="External" /><Relationship Id="rId47" Type="http://schemas.openxmlformats.org/officeDocument/2006/relationships/hyperlink" Target="https://podminky.urs.cz/item/CS_URS_2026_01/894812141" TargetMode="External" /><Relationship Id="rId48" Type="http://schemas.openxmlformats.org/officeDocument/2006/relationships/hyperlink" Target="https://podminky.urs.cz/item/CS_URS_2026_01/894812149" TargetMode="External" /><Relationship Id="rId49" Type="http://schemas.openxmlformats.org/officeDocument/2006/relationships/hyperlink" Target="https://podminky.urs.cz/item/CS_URS_2026_01/894812163" TargetMode="External" /><Relationship Id="rId50" Type="http://schemas.openxmlformats.org/officeDocument/2006/relationships/hyperlink" Target="https://podminky.urs.cz/item/CS_URS_2026_01/894812171" TargetMode="External" /><Relationship Id="rId51" Type="http://schemas.openxmlformats.org/officeDocument/2006/relationships/hyperlink" Target="https://podminky.urs.cz/item/CS_URS_2026_01/894812202" TargetMode="External" /><Relationship Id="rId52" Type="http://schemas.openxmlformats.org/officeDocument/2006/relationships/hyperlink" Target="https://podminky.urs.cz/item/CS_URS_2026_01/894812204" TargetMode="External" /><Relationship Id="rId53" Type="http://schemas.openxmlformats.org/officeDocument/2006/relationships/hyperlink" Target="https://podminky.urs.cz/item/CS_URS_2026_01/894812232" TargetMode="External" /><Relationship Id="rId54" Type="http://schemas.openxmlformats.org/officeDocument/2006/relationships/hyperlink" Target="https://podminky.urs.cz/item/CS_URS_2026_01/894812241" TargetMode="External" /><Relationship Id="rId55" Type="http://schemas.openxmlformats.org/officeDocument/2006/relationships/hyperlink" Target="https://podminky.urs.cz/item/CS_URS_2026_01/894812249" TargetMode="External" /><Relationship Id="rId56" Type="http://schemas.openxmlformats.org/officeDocument/2006/relationships/hyperlink" Target="https://podminky.urs.cz/item/CS_URS_2026_01/894812257" TargetMode="External" /><Relationship Id="rId57" Type="http://schemas.openxmlformats.org/officeDocument/2006/relationships/hyperlink" Target="https://podminky.urs.cz/item/CS_URS_2026_01/895941301" TargetMode="External" /><Relationship Id="rId58" Type="http://schemas.openxmlformats.org/officeDocument/2006/relationships/hyperlink" Target="https://podminky.urs.cz/item/CS_URS_2026_01/895941313" TargetMode="External" /><Relationship Id="rId59" Type="http://schemas.openxmlformats.org/officeDocument/2006/relationships/hyperlink" Target="https://podminky.urs.cz/item/CS_URS_2026_01/895941321" TargetMode="External" /><Relationship Id="rId60" Type="http://schemas.openxmlformats.org/officeDocument/2006/relationships/hyperlink" Target="https://podminky.urs.cz/item/CS_URS_2026_01/895941323" TargetMode="External" /><Relationship Id="rId61" Type="http://schemas.openxmlformats.org/officeDocument/2006/relationships/hyperlink" Target="https://podminky.urs.cz/item/CS_URS_2026_01/899203112" TargetMode="External" /><Relationship Id="rId62" Type="http://schemas.openxmlformats.org/officeDocument/2006/relationships/hyperlink" Target="https://podminky.urs.cz/item/CS_URS_2026_01/899661311" TargetMode="External" /><Relationship Id="rId63" Type="http://schemas.openxmlformats.org/officeDocument/2006/relationships/hyperlink" Target="https://podminky.urs.cz/item/CS_URS_2026_01/916231213" TargetMode="External" /><Relationship Id="rId64" Type="http://schemas.openxmlformats.org/officeDocument/2006/relationships/hyperlink" Target="https://podminky.urs.cz/item/CS_URS_2026_01/916991121" TargetMode="External" /><Relationship Id="rId65" Type="http://schemas.openxmlformats.org/officeDocument/2006/relationships/hyperlink" Target="https://podminky.urs.cz/item/CS_URS_2026_01/931991211" TargetMode="External" /><Relationship Id="rId66" Type="http://schemas.openxmlformats.org/officeDocument/2006/relationships/hyperlink" Target="https://podminky.urs.cz/item/CS_URS_2026_01/935923216" TargetMode="External" /><Relationship Id="rId67" Type="http://schemas.openxmlformats.org/officeDocument/2006/relationships/hyperlink" Target="https://podminky.urs.cz/item/CS_URS_2026_01/998222012" TargetMode="External" /><Relationship Id="rId68" Type="http://schemas.openxmlformats.org/officeDocument/2006/relationships/hyperlink" Target="https://podminky.urs.cz/item/CS_URS_2026_01/711161112" TargetMode="External" /><Relationship Id="rId69" Type="http://schemas.openxmlformats.org/officeDocument/2006/relationships/hyperlink" Target="https://podminky.urs.cz/item/CS_URS_2026_01/711161212" TargetMode="External" /><Relationship Id="rId70" Type="http://schemas.openxmlformats.org/officeDocument/2006/relationships/hyperlink" Target="https://podminky.urs.cz/item/CS_URS_2026_01/711493111" TargetMode="External" /><Relationship Id="rId71" Type="http://schemas.openxmlformats.org/officeDocument/2006/relationships/hyperlink" Target="https://podminky.urs.cz/item/CS_URS_2026_01/711493121" TargetMode="External" /><Relationship Id="rId72" Type="http://schemas.openxmlformats.org/officeDocument/2006/relationships/hyperlink" Target="https://podminky.urs.cz/item/CS_URS_2026_01/998711121" TargetMode="External" /><Relationship Id="rId73" Type="http://schemas.openxmlformats.org/officeDocument/2006/relationships/hyperlink" Target="https://podminky.urs.cz/item/CS_URS_2026_01/998711129" TargetMode="External" /><Relationship Id="rId74" Type="http://schemas.openxmlformats.org/officeDocument/2006/relationships/hyperlink" Target="https://podminky.urs.cz/item/CS_URS_2026_01/762081510" TargetMode="External" /><Relationship Id="rId75" Type="http://schemas.openxmlformats.org/officeDocument/2006/relationships/hyperlink" Target="https://podminky.urs.cz/item/CS_URS_2026_01/762134122" TargetMode="External" /><Relationship Id="rId76" Type="http://schemas.openxmlformats.org/officeDocument/2006/relationships/hyperlink" Target="https://podminky.urs.cz/item/CS_URS_2026_01/762195000" TargetMode="External" /><Relationship Id="rId77" Type="http://schemas.openxmlformats.org/officeDocument/2006/relationships/hyperlink" Target="https://podminky.urs.cz/item/CS_URS_2026_01/998762121" TargetMode="External" /><Relationship Id="rId78" Type="http://schemas.openxmlformats.org/officeDocument/2006/relationships/hyperlink" Target="https://podminky.urs.cz/item/CS_URS_2026_01/998762129" TargetMode="External" /><Relationship Id="rId79" Type="http://schemas.openxmlformats.org/officeDocument/2006/relationships/hyperlink" Target="https://podminky.urs.cz/item/CS_URS_2026_01/783201201" TargetMode="External" /><Relationship Id="rId80" Type="http://schemas.openxmlformats.org/officeDocument/2006/relationships/hyperlink" Target="https://podminky.urs.cz/item/CS_URS_2026_01/783201403" TargetMode="External" /><Relationship Id="rId81" Type="http://schemas.openxmlformats.org/officeDocument/2006/relationships/hyperlink" Target="https://podminky.urs.cz/item/CS_URS_2026_01/783213021" TargetMode="External" /><Relationship Id="rId82" Type="http://schemas.openxmlformats.org/officeDocument/2006/relationships/hyperlink" Target="https://podminky.urs.cz/item/CS_URS_2026_01/783218111" TargetMode="External" /><Relationship Id="rId8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41112061" TargetMode="External" /><Relationship Id="rId2" Type="http://schemas.openxmlformats.org/officeDocument/2006/relationships/hyperlink" Target="https://podminky.urs.cz/item/CS_URS_2026_01/741122015" TargetMode="External" /><Relationship Id="rId3" Type="http://schemas.openxmlformats.org/officeDocument/2006/relationships/hyperlink" Target="https://podminky.urs.cz/item/CS_URS_2026_01/741122143" TargetMode="External" /><Relationship Id="rId4" Type="http://schemas.openxmlformats.org/officeDocument/2006/relationships/hyperlink" Target="https://podminky.urs.cz/item/CS_URS_2026_01/741122643" TargetMode="External" /><Relationship Id="rId5" Type="http://schemas.openxmlformats.org/officeDocument/2006/relationships/hyperlink" Target="https://podminky.urs.cz/item/CS_URS_2026_01/741130001" TargetMode="External" /><Relationship Id="rId6" Type="http://schemas.openxmlformats.org/officeDocument/2006/relationships/hyperlink" Target="https://podminky.urs.cz/item/CS_URS_2026_01/741130004" TargetMode="External" /><Relationship Id="rId7" Type="http://schemas.openxmlformats.org/officeDocument/2006/relationships/hyperlink" Target="https://podminky.urs.cz/item/CS_URS_2026_01/741130006" TargetMode="External" /><Relationship Id="rId8" Type="http://schemas.openxmlformats.org/officeDocument/2006/relationships/hyperlink" Target="https://podminky.urs.cz/item/CS_URS_2026_01/741130025" TargetMode="External" /><Relationship Id="rId9" Type="http://schemas.openxmlformats.org/officeDocument/2006/relationships/hyperlink" Target="https://podminky.urs.cz/item/CS_URS_2026_01/741310101" TargetMode="External" /><Relationship Id="rId10" Type="http://schemas.openxmlformats.org/officeDocument/2006/relationships/hyperlink" Target="https://podminky.urs.cz/item/CS_URS_2026_01/741320165" TargetMode="External" /><Relationship Id="rId11" Type="http://schemas.openxmlformats.org/officeDocument/2006/relationships/hyperlink" Target="https://podminky.urs.cz/item/CS_URS_2026_01/741410021" TargetMode="External" /><Relationship Id="rId12" Type="http://schemas.openxmlformats.org/officeDocument/2006/relationships/hyperlink" Target="https://podminky.urs.cz/item/CS_URS_2026_01/741420020" TargetMode="External" /><Relationship Id="rId13" Type="http://schemas.openxmlformats.org/officeDocument/2006/relationships/hyperlink" Target="https://podminky.urs.cz/item/CS_URS_2026_01/741420021" TargetMode="External" /><Relationship Id="rId14" Type="http://schemas.openxmlformats.org/officeDocument/2006/relationships/hyperlink" Target="https://podminky.urs.cz/item/CS_URS_2026_01/741810002" TargetMode="External" /><Relationship Id="rId15" Type="http://schemas.openxmlformats.org/officeDocument/2006/relationships/hyperlink" Target="https://podminky.urs.cz/item/CS_URS_2026_01/741910601" TargetMode="External" /><Relationship Id="rId16" Type="http://schemas.openxmlformats.org/officeDocument/2006/relationships/hyperlink" Target="https://podminky.urs.cz/item/CS_URS_2026_01/998741121" TargetMode="External" /><Relationship Id="rId17" Type="http://schemas.openxmlformats.org/officeDocument/2006/relationships/hyperlink" Target="https://podminky.urs.cz/item/CS_URS_2026_01/210203902" TargetMode="External" /><Relationship Id="rId18" Type="http://schemas.openxmlformats.org/officeDocument/2006/relationships/hyperlink" Target="https://podminky.urs.cz/item/CS_URS_2026_01/210204002" TargetMode="External" /><Relationship Id="rId19" Type="http://schemas.openxmlformats.org/officeDocument/2006/relationships/hyperlink" Target="https://podminky.urs.cz/item/CS_URS_2026_01/210204222" TargetMode="External" /><Relationship Id="rId20" Type="http://schemas.openxmlformats.org/officeDocument/2006/relationships/hyperlink" Target="https://podminky.urs.cz/item/CS_URS_2026_01/460131113" TargetMode="External" /><Relationship Id="rId21" Type="http://schemas.openxmlformats.org/officeDocument/2006/relationships/hyperlink" Target="https://podminky.urs.cz/item/CS_URS_2026_01/460161172" TargetMode="External" /><Relationship Id="rId22" Type="http://schemas.openxmlformats.org/officeDocument/2006/relationships/hyperlink" Target="https://podminky.urs.cz/item/CS_URS_2026_01/460341113" TargetMode="External" /><Relationship Id="rId23" Type="http://schemas.openxmlformats.org/officeDocument/2006/relationships/hyperlink" Target="https://podminky.urs.cz/item/CS_URS_2026_01/460341121" TargetMode="External" /><Relationship Id="rId24" Type="http://schemas.openxmlformats.org/officeDocument/2006/relationships/hyperlink" Target="https://podminky.urs.cz/item/CS_URS_2026_01/460361121" TargetMode="External" /><Relationship Id="rId25" Type="http://schemas.openxmlformats.org/officeDocument/2006/relationships/hyperlink" Target="https://podminky.urs.cz/item/CS_URS_2026_01/460371111" TargetMode="External" /><Relationship Id="rId26" Type="http://schemas.openxmlformats.org/officeDocument/2006/relationships/hyperlink" Target="https://podminky.urs.cz/item/CS_URS_2026_01/460431182" TargetMode="External" /><Relationship Id="rId27" Type="http://schemas.openxmlformats.org/officeDocument/2006/relationships/hyperlink" Target="https://podminky.urs.cz/item/CS_URS_2026_01/460481122" TargetMode="External" /><Relationship Id="rId28" Type="http://schemas.openxmlformats.org/officeDocument/2006/relationships/hyperlink" Target="https://podminky.urs.cz/item/CS_URS_2026_01/460641112" TargetMode="External" /><Relationship Id="rId29" Type="http://schemas.openxmlformats.org/officeDocument/2006/relationships/hyperlink" Target="https://podminky.urs.cz/item/CS_URS_2026_01/460671113" TargetMode="External" /><Relationship Id="rId30" Type="http://schemas.openxmlformats.org/officeDocument/2006/relationships/hyperlink" Target="https://podminky.urs.cz/item/CS_URS_2026_01/460791211" TargetMode="External" /><Relationship Id="rId31" Type="http://schemas.openxmlformats.org/officeDocument/2006/relationships/hyperlink" Target="https://podminky.urs.cz/item/CS_URS_2026_01/468081311" TargetMode="External" /><Relationship Id="rId32" Type="http://schemas.openxmlformats.org/officeDocument/2006/relationships/hyperlink" Target="https://podminky.urs.cz/item/CS_URS_2026_01/468081312" TargetMode="External" /><Relationship Id="rId33" Type="http://schemas.openxmlformats.org/officeDocument/2006/relationships/hyperlink" Target="https://podminky.urs.cz/item/CS_URS_2026_01/468081314" TargetMode="External" /><Relationship Id="rId34" Type="http://schemas.openxmlformats.org/officeDocument/2006/relationships/hyperlink" Target="https://podminky.urs.cz/item/CS_URS_2026_01/468101411" TargetMode="External" /><Relationship Id="rId35" Type="http://schemas.openxmlformats.org/officeDocument/2006/relationships/hyperlink" Target="https://podminky.urs.cz/item/CS_URS_2026_01/469972212" TargetMode="External" /><Relationship Id="rId36" Type="http://schemas.openxmlformats.org/officeDocument/2006/relationships/hyperlink" Target="https://podminky.urs.cz/item/CS_URS_2026_01/469972222" TargetMode="External" /><Relationship Id="rId37" Type="http://schemas.openxmlformats.org/officeDocument/2006/relationships/hyperlink" Target="https://podminky.urs.cz/item/CS_URS_2026_01/469972312" TargetMode="External" /><Relationship Id="rId38" Type="http://schemas.openxmlformats.org/officeDocument/2006/relationships/hyperlink" Target="https://podminky.urs.cz/item/CS_URS_2026_01/469973116" TargetMode="External" /><Relationship Id="rId39" Type="http://schemas.openxmlformats.org/officeDocument/2006/relationships/hyperlink" Target="https://podminky.urs.cz/item/CS_URS_2026_01/469981111" TargetMode="External" /><Relationship Id="rId40" Type="http://schemas.openxmlformats.org/officeDocument/2006/relationships/hyperlink" Target="https://podminky.urs.cz/item/CS_URS_2026_01/HZS2491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351102" TargetMode="External" /><Relationship Id="rId2" Type="http://schemas.openxmlformats.org/officeDocument/2006/relationships/hyperlink" Target="https://podminky.urs.cz/item/CS_URS_2026_01/162751137" TargetMode="External" /><Relationship Id="rId3" Type="http://schemas.openxmlformats.org/officeDocument/2006/relationships/hyperlink" Target="https://podminky.urs.cz/item/CS_URS_2026_01/167151112" TargetMode="External" /><Relationship Id="rId4" Type="http://schemas.openxmlformats.org/officeDocument/2006/relationships/hyperlink" Target="https://podminky.urs.cz/item/CS_URS_2026_01/171201231" TargetMode="External" /><Relationship Id="rId5" Type="http://schemas.openxmlformats.org/officeDocument/2006/relationships/hyperlink" Target="https://podminky.urs.cz/item/CS_URS_2026_01/171251201" TargetMode="External" /><Relationship Id="rId6" Type="http://schemas.openxmlformats.org/officeDocument/2006/relationships/hyperlink" Target="https://podminky.urs.cz/item/CS_URS_2026_01/174211101" TargetMode="External" /><Relationship Id="rId7" Type="http://schemas.openxmlformats.org/officeDocument/2006/relationships/hyperlink" Target="https://podminky.urs.cz/item/CS_URS_2026_01/181951114" TargetMode="External" /><Relationship Id="rId8" Type="http://schemas.openxmlformats.org/officeDocument/2006/relationships/hyperlink" Target="https://podminky.urs.cz/item/CS_URS_2026_01/211531111" TargetMode="External" /><Relationship Id="rId9" Type="http://schemas.openxmlformats.org/officeDocument/2006/relationships/hyperlink" Target="https://podminky.urs.cz/item/CS_URS_2026_01/211971110" TargetMode="External" /><Relationship Id="rId10" Type="http://schemas.openxmlformats.org/officeDocument/2006/relationships/hyperlink" Target="https://podminky.urs.cz/item/CS_URS_2026_01/212532111" TargetMode="External" /><Relationship Id="rId11" Type="http://schemas.openxmlformats.org/officeDocument/2006/relationships/hyperlink" Target="https://podminky.urs.cz/item/CS_URS_2026_01/213141111" TargetMode="External" /><Relationship Id="rId12" Type="http://schemas.openxmlformats.org/officeDocument/2006/relationships/hyperlink" Target="https://podminky.urs.cz/item/CS_URS_2026_01/564811011" TargetMode="External" /><Relationship Id="rId13" Type="http://schemas.openxmlformats.org/officeDocument/2006/relationships/hyperlink" Target="https://podminky.urs.cz/item/CS_URS_2026_01/564811112" TargetMode="External" /><Relationship Id="rId14" Type="http://schemas.openxmlformats.org/officeDocument/2006/relationships/hyperlink" Target="https://podminky.urs.cz/item/CS_URS_2026_01/564851111" TargetMode="External" /><Relationship Id="rId15" Type="http://schemas.openxmlformats.org/officeDocument/2006/relationships/hyperlink" Target="https://podminky.urs.cz/item/CS_URS_2026_01/573191111" TargetMode="External" /><Relationship Id="rId16" Type="http://schemas.openxmlformats.org/officeDocument/2006/relationships/hyperlink" Target="https://podminky.urs.cz/item/CS_URS_2026_01/573231109" TargetMode="External" /><Relationship Id="rId17" Type="http://schemas.openxmlformats.org/officeDocument/2006/relationships/hyperlink" Target="https://podminky.urs.cz/item/CS_URS_2026_01/576136111" TargetMode="External" /><Relationship Id="rId18" Type="http://schemas.openxmlformats.org/officeDocument/2006/relationships/hyperlink" Target="https://podminky.urs.cz/item/CS_URS_2026_01/576136311" TargetMode="External" /><Relationship Id="rId19" Type="http://schemas.openxmlformats.org/officeDocument/2006/relationships/hyperlink" Target="https://podminky.urs.cz/item/CS_URS_2026_01/579221222" TargetMode="External" /><Relationship Id="rId20" Type="http://schemas.openxmlformats.org/officeDocument/2006/relationships/hyperlink" Target="https://podminky.urs.cz/item/CS_URS_2026_01/579291111" TargetMode="External" /><Relationship Id="rId21" Type="http://schemas.openxmlformats.org/officeDocument/2006/relationships/hyperlink" Target="https://podminky.urs.cz/item/CS_URS_2026_01/871228111" TargetMode="External" /><Relationship Id="rId22" Type="http://schemas.openxmlformats.org/officeDocument/2006/relationships/hyperlink" Target="https://podminky.urs.cz/item/CS_URS_2026_01/916331112" TargetMode="External" /><Relationship Id="rId23" Type="http://schemas.openxmlformats.org/officeDocument/2006/relationships/hyperlink" Target="https://podminky.urs.cz/item/CS_URS_2026_01/916991121" TargetMode="External" /><Relationship Id="rId24" Type="http://schemas.openxmlformats.org/officeDocument/2006/relationships/hyperlink" Target="https://podminky.urs.cz/item/CS_URS_2026_01/998222012" TargetMode="External" /><Relationship Id="rId2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1313701" TargetMode="External" /><Relationship Id="rId2" Type="http://schemas.openxmlformats.org/officeDocument/2006/relationships/hyperlink" Target="https://podminky.urs.cz/item/CS_URS_2026_01/162211321" TargetMode="External" /><Relationship Id="rId3" Type="http://schemas.openxmlformats.org/officeDocument/2006/relationships/hyperlink" Target="https://podminky.urs.cz/item/CS_URS_2026_01/162211329" TargetMode="External" /><Relationship Id="rId4" Type="http://schemas.openxmlformats.org/officeDocument/2006/relationships/hyperlink" Target="https://podminky.urs.cz/item/CS_URS_2026_01/162751137" TargetMode="External" /><Relationship Id="rId5" Type="http://schemas.openxmlformats.org/officeDocument/2006/relationships/hyperlink" Target="https://podminky.urs.cz/item/CS_URS_2026_01/167111102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81151331" TargetMode="External" /><Relationship Id="rId9" Type="http://schemas.openxmlformats.org/officeDocument/2006/relationships/hyperlink" Target="https://podminky.urs.cz/item/CS_URS_2026_01/181311103" TargetMode="External" /><Relationship Id="rId10" Type="http://schemas.openxmlformats.org/officeDocument/2006/relationships/hyperlink" Target="https://podminky.urs.cz/item/CS_URS_2026_01/181411131" TargetMode="External" /><Relationship Id="rId11" Type="http://schemas.openxmlformats.org/officeDocument/2006/relationships/hyperlink" Target="https://podminky.urs.cz/item/CS_URS_2026_01/185803111" TargetMode="External" /><Relationship Id="rId12" Type="http://schemas.openxmlformats.org/officeDocument/2006/relationships/hyperlink" Target="https://podminky.urs.cz/item/CS_URS_2026_01/185804215" TargetMode="External" /><Relationship Id="rId13" Type="http://schemas.openxmlformats.org/officeDocument/2006/relationships/hyperlink" Target="https://podminky.urs.cz/item/CS_URS_2026_01/185804312" TargetMode="External" /><Relationship Id="rId14" Type="http://schemas.openxmlformats.org/officeDocument/2006/relationships/hyperlink" Target="https://podminky.urs.cz/item/CS_URS_2026_01/185851121" TargetMode="External" /><Relationship Id="rId15" Type="http://schemas.openxmlformats.org/officeDocument/2006/relationships/hyperlink" Target="https://podminky.urs.cz/item/CS_URS_2026_01/185851129" TargetMode="External" /><Relationship Id="rId16" Type="http://schemas.openxmlformats.org/officeDocument/2006/relationships/hyperlink" Target="https://podminky.urs.cz/item/CS_URS_2026_01/275313811" TargetMode="External" /><Relationship Id="rId17" Type="http://schemas.openxmlformats.org/officeDocument/2006/relationships/hyperlink" Target="https://podminky.urs.cz/item/CS_URS_2026_01/998231411" TargetMode="External" /><Relationship Id="rId18" Type="http://schemas.openxmlformats.org/officeDocument/2006/relationships/hyperlink" Target="https://podminky.urs.cz/item/CS_URS_2026_01/HZS4211" TargetMode="External" /><Relationship Id="rId1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1313701" TargetMode="External" /><Relationship Id="rId2" Type="http://schemas.openxmlformats.org/officeDocument/2006/relationships/hyperlink" Target="https://podminky.urs.cz/item/CS_URS_2026_01/162211321" TargetMode="External" /><Relationship Id="rId3" Type="http://schemas.openxmlformats.org/officeDocument/2006/relationships/hyperlink" Target="https://podminky.urs.cz/item/CS_URS_2026_01/162211329" TargetMode="External" /><Relationship Id="rId4" Type="http://schemas.openxmlformats.org/officeDocument/2006/relationships/hyperlink" Target="https://podminky.urs.cz/item/CS_URS_2026_01/162751137" TargetMode="External" /><Relationship Id="rId5" Type="http://schemas.openxmlformats.org/officeDocument/2006/relationships/hyperlink" Target="https://podminky.urs.cz/item/CS_URS_2026_01/167111102" TargetMode="External" /><Relationship Id="rId6" Type="http://schemas.openxmlformats.org/officeDocument/2006/relationships/hyperlink" Target="https://podminky.urs.cz/item/CS_URS_2026_01/171201231" TargetMode="External" /><Relationship Id="rId7" Type="http://schemas.openxmlformats.org/officeDocument/2006/relationships/hyperlink" Target="https://podminky.urs.cz/item/CS_URS_2026_01/171251201" TargetMode="External" /><Relationship Id="rId8" Type="http://schemas.openxmlformats.org/officeDocument/2006/relationships/hyperlink" Target="https://podminky.urs.cz/item/CS_URS_2026_01/181111131" TargetMode="External" /><Relationship Id="rId9" Type="http://schemas.openxmlformats.org/officeDocument/2006/relationships/hyperlink" Target="https://podminky.urs.cz/item/CS_URS_2026_01/274313811" TargetMode="External" /><Relationship Id="rId10" Type="http://schemas.openxmlformats.org/officeDocument/2006/relationships/hyperlink" Target="https://podminky.urs.cz/item/CS_URS_2026_01/275313811" TargetMode="External" /><Relationship Id="rId11" Type="http://schemas.openxmlformats.org/officeDocument/2006/relationships/hyperlink" Target="https://podminky.urs.cz/item/CS_URS_2026_01/593415121" TargetMode="External" /><Relationship Id="rId12" Type="http://schemas.openxmlformats.org/officeDocument/2006/relationships/hyperlink" Target="https://podminky.urs.cz/item/CS_URS_2026_01/936005221" TargetMode="External" /><Relationship Id="rId13" Type="http://schemas.openxmlformats.org/officeDocument/2006/relationships/hyperlink" Target="https://podminky.urs.cz/item/CS_URS_2026_01/936005231" TargetMode="External" /><Relationship Id="rId14" Type="http://schemas.openxmlformats.org/officeDocument/2006/relationships/hyperlink" Target="https://podminky.urs.cz/item/CS_URS_2026_01/966001112" TargetMode="External" /><Relationship Id="rId15" Type="http://schemas.openxmlformats.org/officeDocument/2006/relationships/hyperlink" Target="https://podminky.urs.cz/item/CS_URS_2026_01/966001113" TargetMode="External" /><Relationship Id="rId16" Type="http://schemas.openxmlformats.org/officeDocument/2006/relationships/hyperlink" Target="https://podminky.urs.cz/item/CS_URS_2026_01/998231411" TargetMode="External" /><Relationship Id="rId17" Type="http://schemas.openxmlformats.org/officeDocument/2006/relationships/hyperlink" Target="https://podminky.urs.cz/item/CS_URS_2026_01/HZS42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351101" TargetMode="External" /><Relationship Id="rId2" Type="http://schemas.openxmlformats.org/officeDocument/2006/relationships/hyperlink" Target="https://podminky.urs.cz/item/CS_URS_2026_01/162751137" TargetMode="External" /><Relationship Id="rId3" Type="http://schemas.openxmlformats.org/officeDocument/2006/relationships/hyperlink" Target="https://podminky.urs.cz/item/CS_URS_2026_01/167151102" TargetMode="External" /><Relationship Id="rId4" Type="http://schemas.openxmlformats.org/officeDocument/2006/relationships/hyperlink" Target="https://podminky.urs.cz/item/CS_URS_2026_01/171201231" TargetMode="External" /><Relationship Id="rId5" Type="http://schemas.openxmlformats.org/officeDocument/2006/relationships/hyperlink" Target="https://podminky.urs.cz/item/CS_URS_2026_01/171251201" TargetMode="External" /><Relationship Id="rId6" Type="http://schemas.openxmlformats.org/officeDocument/2006/relationships/hyperlink" Target="https://podminky.urs.cz/item/CS_URS_2026_01/181951114" TargetMode="External" /><Relationship Id="rId7" Type="http://schemas.openxmlformats.org/officeDocument/2006/relationships/hyperlink" Target="https://podminky.urs.cz/item/CS_URS_2026_01/211531111" TargetMode="External" /><Relationship Id="rId8" Type="http://schemas.openxmlformats.org/officeDocument/2006/relationships/hyperlink" Target="https://podminky.urs.cz/item/CS_URS_2026_01/211971110" TargetMode="External" /><Relationship Id="rId9" Type="http://schemas.openxmlformats.org/officeDocument/2006/relationships/hyperlink" Target="https://podminky.urs.cz/item/CS_URS_2026_01/212532111" TargetMode="External" /><Relationship Id="rId10" Type="http://schemas.openxmlformats.org/officeDocument/2006/relationships/hyperlink" Target="https://podminky.urs.cz/item/CS_URS_2026_01/213141111" TargetMode="External" /><Relationship Id="rId11" Type="http://schemas.openxmlformats.org/officeDocument/2006/relationships/hyperlink" Target="https://podminky.urs.cz/item/CS_URS_2026_01/271532212" TargetMode="External" /><Relationship Id="rId12" Type="http://schemas.openxmlformats.org/officeDocument/2006/relationships/hyperlink" Target="https://podminky.urs.cz/item/CS_URS_2026_01/271922223" TargetMode="External" /><Relationship Id="rId13" Type="http://schemas.openxmlformats.org/officeDocument/2006/relationships/hyperlink" Target="https://podminky.urs.cz/item/CS_URS_2026_01/273322611" TargetMode="External" /><Relationship Id="rId14" Type="http://schemas.openxmlformats.org/officeDocument/2006/relationships/hyperlink" Target="https://podminky.urs.cz/item/CS_URS_2026_01/273325912" TargetMode="External" /><Relationship Id="rId15" Type="http://schemas.openxmlformats.org/officeDocument/2006/relationships/hyperlink" Target="https://podminky.urs.cz/item/CS_URS_2026_01/273351121" TargetMode="External" /><Relationship Id="rId16" Type="http://schemas.openxmlformats.org/officeDocument/2006/relationships/hyperlink" Target="https://podminky.urs.cz/item/CS_URS_2026_01/273351122" TargetMode="External" /><Relationship Id="rId17" Type="http://schemas.openxmlformats.org/officeDocument/2006/relationships/hyperlink" Target="https://podminky.urs.cz/item/CS_URS_2026_01/273362021" TargetMode="External" /><Relationship Id="rId18" Type="http://schemas.openxmlformats.org/officeDocument/2006/relationships/hyperlink" Target="https://podminky.urs.cz/item/CS_URS_2026_01/274313811" TargetMode="External" /><Relationship Id="rId19" Type="http://schemas.openxmlformats.org/officeDocument/2006/relationships/hyperlink" Target="https://podminky.urs.cz/item/CS_URS_2026_01/274351121" TargetMode="External" /><Relationship Id="rId20" Type="http://schemas.openxmlformats.org/officeDocument/2006/relationships/hyperlink" Target="https://podminky.urs.cz/item/CS_URS_2026_01/274351122" TargetMode="External" /><Relationship Id="rId21" Type="http://schemas.openxmlformats.org/officeDocument/2006/relationships/hyperlink" Target="https://podminky.urs.cz/item/CS_URS_2026_01/337173110" TargetMode="External" /><Relationship Id="rId22" Type="http://schemas.openxmlformats.org/officeDocument/2006/relationships/hyperlink" Target="https://podminky.urs.cz/item/CS_URS_2026_01/631311116" TargetMode="External" /><Relationship Id="rId23" Type="http://schemas.openxmlformats.org/officeDocument/2006/relationships/hyperlink" Target="https://podminky.urs.cz/item/CS_URS_2026_01/631319011" TargetMode="External" /><Relationship Id="rId24" Type="http://schemas.openxmlformats.org/officeDocument/2006/relationships/hyperlink" Target="https://podminky.urs.cz/item/CS_URS_2026_01/631319222" TargetMode="External" /><Relationship Id="rId25" Type="http://schemas.openxmlformats.org/officeDocument/2006/relationships/hyperlink" Target="https://podminky.urs.cz/item/CS_URS_2026_01/632481213" TargetMode="External" /><Relationship Id="rId26" Type="http://schemas.openxmlformats.org/officeDocument/2006/relationships/hyperlink" Target="https://podminky.urs.cz/item/CS_URS_2026_01/634112123" TargetMode="External" /><Relationship Id="rId27" Type="http://schemas.openxmlformats.org/officeDocument/2006/relationships/hyperlink" Target="https://podminky.urs.cz/item/CS_URS_2026_01/637211132" TargetMode="External" /><Relationship Id="rId28" Type="http://schemas.openxmlformats.org/officeDocument/2006/relationships/hyperlink" Target="https://podminky.urs.cz/item/CS_URS_2026_01/637311122" TargetMode="External" /><Relationship Id="rId29" Type="http://schemas.openxmlformats.org/officeDocument/2006/relationships/hyperlink" Target="https://podminky.urs.cz/item/CS_URS_2026_01/642944121" TargetMode="External" /><Relationship Id="rId30" Type="http://schemas.openxmlformats.org/officeDocument/2006/relationships/hyperlink" Target="https://podminky.urs.cz/item/CS_URS_2026_01/871228111" TargetMode="External" /><Relationship Id="rId31" Type="http://schemas.openxmlformats.org/officeDocument/2006/relationships/hyperlink" Target="https://podminky.urs.cz/item/CS_URS_2026_01/916991121" TargetMode="External" /><Relationship Id="rId32" Type="http://schemas.openxmlformats.org/officeDocument/2006/relationships/hyperlink" Target="https://podminky.urs.cz/item/CS_URS_2026_01/941111121" TargetMode="External" /><Relationship Id="rId33" Type="http://schemas.openxmlformats.org/officeDocument/2006/relationships/hyperlink" Target="https://podminky.urs.cz/item/CS_URS_2026_01/941111221" TargetMode="External" /><Relationship Id="rId34" Type="http://schemas.openxmlformats.org/officeDocument/2006/relationships/hyperlink" Target="https://podminky.urs.cz/item/CS_URS_2026_01/941111821" TargetMode="External" /><Relationship Id="rId35" Type="http://schemas.openxmlformats.org/officeDocument/2006/relationships/hyperlink" Target="https://podminky.urs.cz/item/CS_URS_2026_01/949101111" TargetMode="External" /><Relationship Id="rId36" Type="http://schemas.openxmlformats.org/officeDocument/2006/relationships/hyperlink" Target="https://podminky.urs.cz/item/CS_URS_2026_01/952901111" TargetMode="External" /><Relationship Id="rId37" Type="http://schemas.openxmlformats.org/officeDocument/2006/relationships/hyperlink" Target="https://podminky.urs.cz/item/CS_URS_2026_01/953943211" TargetMode="External" /><Relationship Id="rId38" Type="http://schemas.openxmlformats.org/officeDocument/2006/relationships/hyperlink" Target="https://podminky.urs.cz/item/CS_URS_2026_01/953946111" TargetMode="External" /><Relationship Id="rId39" Type="http://schemas.openxmlformats.org/officeDocument/2006/relationships/hyperlink" Target="https://podminky.urs.cz/item/CS_URS_2026_01/953961112" TargetMode="External" /><Relationship Id="rId40" Type="http://schemas.openxmlformats.org/officeDocument/2006/relationships/hyperlink" Target="https://podminky.urs.cz/item/CS_URS_2026_01/953965115" TargetMode="External" /><Relationship Id="rId41" Type="http://schemas.openxmlformats.org/officeDocument/2006/relationships/hyperlink" Target="https://podminky.urs.cz/item/CS_URS_2026_01/962032230" TargetMode="External" /><Relationship Id="rId42" Type="http://schemas.openxmlformats.org/officeDocument/2006/relationships/hyperlink" Target="https://podminky.urs.cz/item/CS_URS_2026_01/965042231" TargetMode="External" /><Relationship Id="rId43" Type="http://schemas.openxmlformats.org/officeDocument/2006/relationships/hyperlink" Target="https://podminky.urs.cz/item/CS_URS_2026_01/965081343" TargetMode="External" /><Relationship Id="rId44" Type="http://schemas.openxmlformats.org/officeDocument/2006/relationships/hyperlink" Target="https://podminky.urs.cz/item/CS_URS_2026_01/966071121" TargetMode="External" /><Relationship Id="rId45" Type="http://schemas.openxmlformats.org/officeDocument/2006/relationships/hyperlink" Target="https://podminky.urs.cz/item/CS_URS_2026_01/968082017" TargetMode="External" /><Relationship Id="rId46" Type="http://schemas.openxmlformats.org/officeDocument/2006/relationships/hyperlink" Target="https://podminky.urs.cz/item/CS_URS_2026_01/993111111" TargetMode="External" /><Relationship Id="rId47" Type="http://schemas.openxmlformats.org/officeDocument/2006/relationships/hyperlink" Target="https://podminky.urs.cz/item/CS_URS_2026_01/997013211" TargetMode="External" /><Relationship Id="rId48" Type="http://schemas.openxmlformats.org/officeDocument/2006/relationships/hyperlink" Target="https://podminky.urs.cz/item/CS_URS_2026_01/997013219" TargetMode="External" /><Relationship Id="rId49" Type="http://schemas.openxmlformats.org/officeDocument/2006/relationships/hyperlink" Target="https://podminky.urs.cz/item/CS_URS_2026_01/997013501" TargetMode="External" /><Relationship Id="rId50" Type="http://schemas.openxmlformats.org/officeDocument/2006/relationships/hyperlink" Target="https://podminky.urs.cz/item/CS_URS_2026_01/997013509" TargetMode="External" /><Relationship Id="rId51" Type="http://schemas.openxmlformats.org/officeDocument/2006/relationships/hyperlink" Target="https://podminky.urs.cz/item/CS_URS_2026_01/997013631" TargetMode="External" /><Relationship Id="rId52" Type="http://schemas.openxmlformats.org/officeDocument/2006/relationships/hyperlink" Target="https://podminky.urs.cz/item/CS_URS_2026_01/998018001" TargetMode="External" /><Relationship Id="rId53" Type="http://schemas.openxmlformats.org/officeDocument/2006/relationships/hyperlink" Target="https://podminky.urs.cz/item/CS_URS_2026_01/711111001" TargetMode="External" /><Relationship Id="rId54" Type="http://schemas.openxmlformats.org/officeDocument/2006/relationships/hyperlink" Target="https://podminky.urs.cz/item/CS_URS_2026_01/711141559" TargetMode="External" /><Relationship Id="rId55" Type="http://schemas.openxmlformats.org/officeDocument/2006/relationships/hyperlink" Target="https://podminky.urs.cz/item/CS_URS_2026_01/998711121" TargetMode="External" /><Relationship Id="rId56" Type="http://schemas.openxmlformats.org/officeDocument/2006/relationships/hyperlink" Target="https://podminky.urs.cz/item/CS_URS_2026_01/998711129" TargetMode="External" /><Relationship Id="rId57" Type="http://schemas.openxmlformats.org/officeDocument/2006/relationships/hyperlink" Target="https://podminky.urs.cz/item/CS_URS_2026_01/712363352" TargetMode="External" /><Relationship Id="rId58" Type="http://schemas.openxmlformats.org/officeDocument/2006/relationships/hyperlink" Target="https://podminky.urs.cz/item/CS_URS_2026_01/712363353" TargetMode="External" /><Relationship Id="rId59" Type="http://schemas.openxmlformats.org/officeDocument/2006/relationships/hyperlink" Target="https://podminky.urs.cz/item/CS_URS_2026_01/712363511" TargetMode="External" /><Relationship Id="rId60" Type="http://schemas.openxmlformats.org/officeDocument/2006/relationships/hyperlink" Target="https://podminky.urs.cz/item/CS_URS_2026_01/712363512" TargetMode="External" /><Relationship Id="rId61" Type="http://schemas.openxmlformats.org/officeDocument/2006/relationships/hyperlink" Target="https://podminky.urs.cz/item/CS_URS_2026_01/712363513" TargetMode="External" /><Relationship Id="rId62" Type="http://schemas.openxmlformats.org/officeDocument/2006/relationships/hyperlink" Target="https://podminky.urs.cz/item/CS_URS_2026_01/712391172" TargetMode="External" /><Relationship Id="rId63" Type="http://schemas.openxmlformats.org/officeDocument/2006/relationships/hyperlink" Target="https://podminky.urs.cz/item/CS_URS_2026_01/998712121" TargetMode="External" /><Relationship Id="rId64" Type="http://schemas.openxmlformats.org/officeDocument/2006/relationships/hyperlink" Target="https://podminky.urs.cz/item/CS_URS_2026_01/998712129" TargetMode="External" /><Relationship Id="rId65" Type="http://schemas.openxmlformats.org/officeDocument/2006/relationships/hyperlink" Target="https://podminky.urs.cz/item/CS_URS_2026_01/713114522" TargetMode="External" /><Relationship Id="rId66" Type="http://schemas.openxmlformats.org/officeDocument/2006/relationships/hyperlink" Target="https://podminky.urs.cz/item/CS_URS_2026_01/713121121" TargetMode="External" /><Relationship Id="rId67" Type="http://schemas.openxmlformats.org/officeDocument/2006/relationships/hyperlink" Target="https://podminky.urs.cz/item/CS_URS_2026_01/713132311" TargetMode="External" /><Relationship Id="rId68" Type="http://schemas.openxmlformats.org/officeDocument/2006/relationships/hyperlink" Target="https://podminky.urs.cz/item/CS_URS_2026_01/713141336" TargetMode="External" /><Relationship Id="rId69" Type="http://schemas.openxmlformats.org/officeDocument/2006/relationships/hyperlink" Target="https://podminky.urs.cz/item/CS_URS_2026_01/713141356" TargetMode="External" /><Relationship Id="rId70" Type="http://schemas.openxmlformats.org/officeDocument/2006/relationships/hyperlink" Target="https://podminky.urs.cz/item/CS_URS_2026_01/998713121" TargetMode="External" /><Relationship Id="rId71" Type="http://schemas.openxmlformats.org/officeDocument/2006/relationships/hyperlink" Target="https://podminky.urs.cz/item/CS_URS_2026_01/998713129" TargetMode="External" /><Relationship Id="rId72" Type="http://schemas.openxmlformats.org/officeDocument/2006/relationships/hyperlink" Target="https://podminky.urs.cz/item/CS_URS_2026_01/762341044" TargetMode="External" /><Relationship Id="rId73" Type="http://schemas.openxmlformats.org/officeDocument/2006/relationships/hyperlink" Target="https://podminky.urs.cz/item/CS_URS_2026_01/762395000" TargetMode="External" /><Relationship Id="rId74" Type="http://schemas.openxmlformats.org/officeDocument/2006/relationships/hyperlink" Target="https://podminky.urs.cz/item/CS_URS_2026_01/998762121" TargetMode="External" /><Relationship Id="rId75" Type="http://schemas.openxmlformats.org/officeDocument/2006/relationships/hyperlink" Target="https://podminky.urs.cz/item/CS_URS_2026_01/998762129" TargetMode="External" /><Relationship Id="rId76" Type="http://schemas.openxmlformats.org/officeDocument/2006/relationships/hyperlink" Target="https://podminky.urs.cz/item/CS_URS_2026_01/763111718" TargetMode="External" /><Relationship Id="rId77" Type="http://schemas.openxmlformats.org/officeDocument/2006/relationships/hyperlink" Target="https://podminky.urs.cz/item/CS_URS_2026_01/763131511" TargetMode="External" /><Relationship Id="rId78" Type="http://schemas.openxmlformats.org/officeDocument/2006/relationships/hyperlink" Target="https://podminky.urs.cz/item/CS_URS_2026_01/763131714" TargetMode="External" /><Relationship Id="rId79" Type="http://schemas.openxmlformats.org/officeDocument/2006/relationships/hyperlink" Target="https://podminky.urs.cz/item/CS_URS_2026_01/763131751" TargetMode="External" /><Relationship Id="rId80" Type="http://schemas.openxmlformats.org/officeDocument/2006/relationships/hyperlink" Target="https://podminky.urs.cz/item/CS_URS_2026_01/763211263" TargetMode="External" /><Relationship Id="rId81" Type="http://schemas.openxmlformats.org/officeDocument/2006/relationships/hyperlink" Target="https://podminky.urs.cz/item/CS_URS_2026_01/763221670" TargetMode="External" /><Relationship Id="rId82" Type="http://schemas.openxmlformats.org/officeDocument/2006/relationships/hyperlink" Target="https://podminky.urs.cz/item/CS_URS_2026_01/763221673" TargetMode="External" /><Relationship Id="rId83" Type="http://schemas.openxmlformats.org/officeDocument/2006/relationships/hyperlink" Target="https://podminky.urs.cz/item/CS_URS_2026_01/763231111" TargetMode="External" /><Relationship Id="rId84" Type="http://schemas.openxmlformats.org/officeDocument/2006/relationships/hyperlink" Target="https://podminky.urs.cz/item/CS_URS_2026_01/998763331" TargetMode="External" /><Relationship Id="rId85" Type="http://schemas.openxmlformats.org/officeDocument/2006/relationships/hyperlink" Target="https://podminky.urs.cz/item/CS_URS_2026_01/998763339" TargetMode="External" /><Relationship Id="rId86" Type="http://schemas.openxmlformats.org/officeDocument/2006/relationships/hyperlink" Target="https://podminky.urs.cz/item/CS_URS_2026_01/764002851" TargetMode="External" /><Relationship Id="rId87" Type="http://schemas.openxmlformats.org/officeDocument/2006/relationships/hyperlink" Target="https://podminky.urs.cz/item/CS_URS_2026_01/764202134" TargetMode="External" /><Relationship Id="rId88" Type="http://schemas.openxmlformats.org/officeDocument/2006/relationships/hyperlink" Target="https://podminky.urs.cz/item/CS_URS_2026_01/764204109" TargetMode="External" /><Relationship Id="rId89" Type="http://schemas.openxmlformats.org/officeDocument/2006/relationships/hyperlink" Target="https://podminky.urs.cz/item/CS_URS_2026_01/764206105" TargetMode="External" /><Relationship Id="rId90" Type="http://schemas.openxmlformats.org/officeDocument/2006/relationships/hyperlink" Target="https://podminky.urs.cz/item/CS_URS_2026_01/764501103" TargetMode="External" /><Relationship Id="rId91" Type="http://schemas.openxmlformats.org/officeDocument/2006/relationships/hyperlink" Target="https://podminky.urs.cz/item/CS_URS_2026_01/764501104" TargetMode="External" /><Relationship Id="rId92" Type="http://schemas.openxmlformats.org/officeDocument/2006/relationships/hyperlink" Target="https://podminky.urs.cz/item/CS_URS_2026_01/764501105" TargetMode="External" /><Relationship Id="rId93" Type="http://schemas.openxmlformats.org/officeDocument/2006/relationships/hyperlink" Target="https://podminky.urs.cz/item/CS_URS_2026_01/764501108" TargetMode="External" /><Relationship Id="rId94" Type="http://schemas.openxmlformats.org/officeDocument/2006/relationships/hyperlink" Target="https://podminky.urs.cz/item/CS_URS_2026_01/764508131" TargetMode="External" /><Relationship Id="rId95" Type="http://schemas.openxmlformats.org/officeDocument/2006/relationships/hyperlink" Target="https://podminky.urs.cz/item/CS_URS_2026_01/764508132" TargetMode="External" /><Relationship Id="rId96" Type="http://schemas.openxmlformats.org/officeDocument/2006/relationships/hyperlink" Target="https://podminky.urs.cz/item/CS_URS_2026_01/998764121" TargetMode="External" /><Relationship Id="rId97" Type="http://schemas.openxmlformats.org/officeDocument/2006/relationships/hyperlink" Target="https://podminky.urs.cz/item/CS_URS_2026_01/998764129" TargetMode="External" /><Relationship Id="rId98" Type="http://schemas.openxmlformats.org/officeDocument/2006/relationships/hyperlink" Target="https://podminky.urs.cz/item/CS_URS_2026_01/766622122" TargetMode="External" /><Relationship Id="rId99" Type="http://schemas.openxmlformats.org/officeDocument/2006/relationships/hyperlink" Target="https://podminky.urs.cz/item/CS_URS_2026_01/766622135" TargetMode="External" /><Relationship Id="rId100" Type="http://schemas.openxmlformats.org/officeDocument/2006/relationships/hyperlink" Target="https://podminky.urs.cz/item/CS_URS_2026_01/766660022" TargetMode="External" /><Relationship Id="rId101" Type="http://schemas.openxmlformats.org/officeDocument/2006/relationships/hyperlink" Target="https://podminky.urs.cz/item/CS_URS_2026_01/766660551" TargetMode="External" /><Relationship Id="rId102" Type="http://schemas.openxmlformats.org/officeDocument/2006/relationships/hyperlink" Target="https://podminky.urs.cz/item/CS_URS_2026_01/766660729" TargetMode="External" /><Relationship Id="rId103" Type="http://schemas.openxmlformats.org/officeDocument/2006/relationships/hyperlink" Target="https://podminky.urs.cz/item/CS_URS_2026_01/766660751" TargetMode="External" /><Relationship Id="rId104" Type="http://schemas.openxmlformats.org/officeDocument/2006/relationships/hyperlink" Target="https://podminky.urs.cz/item/CS_URS_2026_01/766660752" TargetMode="External" /><Relationship Id="rId105" Type="http://schemas.openxmlformats.org/officeDocument/2006/relationships/hyperlink" Target="https://podminky.urs.cz/item/CS_URS_2026_01/766694116" TargetMode="External" /><Relationship Id="rId106" Type="http://schemas.openxmlformats.org/officeDocument/2006/relationships/hyperlink" Target="https://podminky.urs.cz/item/CS_URS_2026_01/998766121" TargetMode="External" /><Relationship Id="rId107" Type="http://schemas.openxmlformats.org/officeDocument/2006/relationships/hyperlink" Target="https://podminky.urs.cz/item/CS_URS_2026_01/998766129" TargetMode="External" /><Relationship Id="rId108" Type="http://schemas.openxmlformats.org/officeDocument/2006/relationships/hyperlink" Target="https://podminky.urs.cz/item/CS_URS_2026_01/767415112" TargetMode="External" /><Relationship Id="rId109" Type="http://schemas.openxmlformats.org/officeDocument/2006/relationships/hyperlink" Target="https://podminky.urs.cz/item/CS_URS_2026_01/767415193" TargetMode="External" /><Relationship Id="rId110" Type="http://schemas.openxmlformats.org/officeDocument/2006/relationships/hyperlink" Target="https://podminky.urs.cz/item/CS_URS_2026_01/767491002" TargetMode="External" /><Relationship Id="rId111" Type="http://schemas.openxmlformats.org/officeDocument/2006/relationships/hyperlink" Target="https://podminky.urs.cz/item/CS_URS_2026_01/767491012" TargetMode="External" /><Relationship Id="rId112" Type="http://schemas.openxmlformats.org/officeDocument/2006/relationships/hyperlink" Target="https://podminky.urs.cz/item/CS_URS_2026_01/767492001" TargetMode="External" /><Relationship Id="rId113" Type="http://schemas.openxmlformats.org/officeDocument/2006/relationships/hyperlink" Target="https://podminky.urs.cz/item/CS_URS_2026_01/767531121" TargetMode="External" /><Relationship Id="rId114" Type="http://schemas.openxmlformats.org/officeDocument/2006/relationships/hyperlink" Target="https://podminky.urs.cz/item/CS_URS_2026_01/767531215" TargetMode="External" /><Relationship Id="rId115" Type="http://schemas.openxmlformats.org/officeDocument/2006/relationships/hyperlink" Target="https://podminky.urs.cz/item/CS_URS_2026_01/767531235" TargetMode="External" /><Relationship Id="rId116" Type="http://schemas.openxmlformats.org/officeDocument/2006/relationships/hyperlink" Target="https://podminky.urs.cz/item/CS_URS_2026_01/767627306" TargetMode="External" /><Relationship Id="rId117" Type="http://schemas.openxmlformats.org/officeDocument/2006/relationships/hyperlink" Target="https://podminky.urs.cz/item/CS_URS_2026_01/767627307" TargetMode="External" /><Relationship Id="rId118" Type="http://schemas.openxmlformats.org/officeDocument/2006/relationships/hyperlink" Target="https://podminky.urs.cz/item/CS_URS_2026_01/767640221" TargetMode="External" /><Relationship Id="rId119" Type="http://schemas.openxmlformats.org/officeDocument/2006/relationships/hyperlink" Target="https://podminky.urs.cz/item/CS_URS_2026_01/998767121" TargetMode="External" /><Relationship Id="rId120" Type="http://schemas.openxmlformats.org/officeDocument/2006/relationships/hyperlink" Target="https://podminky.urs.cz/item/CS_URS_2026_01/998767129" TargetMode="External" /><Relationship Id="rId121" Type="http://schemas.openxmlformats.org/officeDocument/2006/relationships/hyperlink" Target="https://podminky.urs.cz/item/CS_URS_2026_01/771111011" TargetMode="External" /><Relationship Id="rId122" Type="http://schemas.openxmlformats.org/officeDocument/2006/relationships/hyperlink" Target="https://podminky.urs.cz/item/CS_URS_2026_01/771121011" TargetMode="External" /><Relationship Id="rId123" Type="http://schemas.openxmlformats.org/officeDocument/2006/relationships/hyperlink" Target="https://podminky.urs.cz/item/CS_URS_2026_01/771121022" TargetMode="External" /><Relationship Id="rId124" Type="http://schemas.openxmlformats.org/officeDocument/2006/relationships/hyperlink" Target="https://podminky.urs.cz/item/CS_URS_2026_01/771474112" TargetMode="External" /><Relationship Id="rId125" Type="http://schemas.openxmlformats.org/officeDocument/2006/relationships/hyperlink" Target="https://podminky.urs.cz/item/CS_URS_2026_01/771574414" TargetMode="External" /><Relationship Id="rId126" Type="http://schemas.openxmlformats.org/officeDocument/2006/relationships/hyperlink" Target="https://podminky.urs.cz/item/CS_URS_2026_01/771591115" TargetMode="External" /><Relationship Id="rId127" Type="http://schemas.openxmlformats.org/officeDocument/2006/relationships/hyperlink" Target="https://podminky.urs.cz/item/CS_URS_2026_01/771592011" TargetMode="External" /><Relationship Id="rId128" Type="http://schemas.openxmlformats.org/officeDocument/2006/relationships/hyperlink" Target="https://podminky.urs.cz/item/CS_URS_2026_01/998771121" TargetMode="External" /><Relationship Id="rId129" Type="http://schemas.openxmlformats.org/officeDocument/2006/relationships/hyperlink" Target="https://podminky.urs.cz/item/CS_URS_2026_01/998771129" TargetMode="External" /><Relationship Id="rId130" Type="http://schemas.openxmlformats.org/officeDocument/2006/relationships/hyperlink" Target="https://podminky.urs.cz/item/CS_URS_2026_01/783301313" TargetMode="External" /><Relationship Id="rId131" Type="http://schemas.openxmlformats.org/officeDocument/2006/relationships/hyperlink" Target="https://podminky.urs.cz/item/CS_URS_2026_01/783314101" TargetMode="External" /><Relationship Id="rId132" Type="http://schemas.openxmlformats.org/officeDocument/2006/relationships/hyperlink" Target="https://podminky.urs.cz/item/CS_URS_2026_01/783317101" TargetMode="External" /><Relationship Id="rId133" Type="http://schemas.openxmlformats.org/officeDocument/2006/relationships/hyperlink" Target="https://podminky.urs.cz/item/CS_URS_2026_01/783801403" TargetMode="External" /><Relationship Id="rId134" Type="http://schemas.openxmlformats.org/officeDocument/2006/relationships/hyperlink" Target="https://podminky.urs.cz/item/CS_URS_2026_01/783823133" TargetMode="External" /><Relationship Id="rId135" Type="http://schemas.openxmlformats.org/officeDocument/2006/relationships/hyperlink" Target="https://podminky.urs.cz/item/CS_URS_2026_01/783827425" TargetMode="External" /><Relationship Id="rId136" Type="http://schemas.openxmlformats.org/officeDocument/2006/relationships/hyperlink" Target="https://podminky.urs.cz/item/CS_URS_2026_01/784111001" TargetMode="External" /><Relationship Id="rId137" Type="http://schemas.openxmlformats.org/officeDocument/2006/relationships/hyperlink" Target="https://podminky.urs.cz/item/CS_URS_2026_01/784171101" TargetMode="External" /><Relationship Id="rId138" Type="http://schemas.openxmlformats.org/officeDocument/2006/relationships/hyperlink" Target="https://podminky.urs.cz/item/CS_URS_2026_01/784181121" TargetMode="External" /><Relationship Id="rId139" Type="http://schemas.openxmlformats.org/officeDocument/2006/relationships/hyperlink" Target="https://podminky.urs.cz/item/CS_URS_2026_01/784211111" TargetMode="External" /><Relationship Id="rId140" Type="http://schemas.openxmlformats.org/officeDocument/2006/relationships/hyperlink" Target="https://podminky.urs.cz/item/CS_URS_2026_01/460171173" TargetMode="External" /><Relationship Id="rId141" Type="http://schemas.openxmlformats.org/officeDocument/2006/relationships/hyperlink" Target="https://podminky.urs.cz/item/CS_URS_2026_01/460431183" TargetMode="External" /><Relationship Id="rId142" Type="http://schemas.openxmlformats.org/officeDocument/2006/relationships/hyperlink" Target="https://podminky.urs.cz/item/CS_URS_2026_01/460661512" TargetMode="External" /><Relationship Id="rId143" Type="http://schemas.openxmlformats.org/officeDocument/2006/relationships/hyperlink" Target="https://podminky.urs.cz/item/CS_URS_2026_01/460671113" TargetMode="External" /><Relationship Id="rId144" Type="http://schemas.openxmlformats.org/officeDocument/2006/relationships/hyperlink" Target="https://podminky.urs.cz/item/CS_URS_2026_01/469981111" TargetMode="External" /><Relationship Id="rId145" Type="http://schemas.openxmlformats.org/officeDocument/2006/relationships/hyperlink" Target="https://podminky.urs.cz/item/CS_URS_2026_01/HZS2231" TargetMode="External" /><Relationship Id="rId14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35419115" TargetMode="External" /><Relationship Id="rId2" Type="http://schemas.openxmlformats.org/officeDocument/2006/relationships/hyperlink" Target="https://podminky.urs.cz/item/CS_URS_2026_01/998735121" TargetMode="External" /><Relationship Id="rId3" Type="http://schemas.openxmlformats.org/officeDocument/2006/relationships/hyperlink" Target="https://podminky.urs.cz/item/CS_URS_2026_01/741112002" TargetMode="External" /><Relationship Id="rId4" Type="http://schemas.openxmlformats.org/officeDocument/2006/relationships/hyperlink" Target="https://podminky.urs.cz/item/CS_URS_2026_01/741112062" TargetMode="External" /><Relationship Id="rId5" Type="http://schemas.openxmlformats.org/officeDocument/2006/relationships/hyperlink" Target="https://podminky.urs.cz/item/CS_URS_2026_01/741120501" TargetMode="External" /><Relationship Id="rId6" Type="http://schemas.openxmlformats.org/officeDocument/2006/relationships/hyperlink" Target="https://podminky.urs.cz/item/CS_URS_2026_01/741122032" TargetMode="External" /><Relationship Id="rId7" Type="http://schemas.openxmlformats.org/officeDocument/2006/relationships/hyperlink" Target="https://podminky.urs.cz/item/CS_URS_2026_01/741122211" TargetMode="External" /><Relationship Id="rId8" Type="http://schemas.openxmlformats.org/officeDocument/2006/relationships/hyperlink" Target="https://podminky.urs.cz/item/CS_URS_2026_01/741122231" TargetMode="External" /><Relationship Id="rId9" Type="http://schemas.openxmlformats.org/officeDocument/2006/relationships/hyperlink" Target="https://podminky.urs.cz/item/CS_URS_2026_01/741130001" TargetMode="External" /><Relationship Id="rId10" Type="http://schemas.openxmlformats.org/officeDocument/2006/relationships/hyperlink" Target="https://podminky.urs.cz/item/CS_URS_2026_01/741130004" TargetMode="External" /><Relationship Id="rId11" Type="http://schemas.openxmlformats.org/officeDocument/2006/relationships/hyperlink" Target="https://podminky.urs.cz/item/CS_URS_2026_01/741130025" TargetMode="External" /><Relationship Id="rId12" Type="http://schemas.openxmlformats.org/officeDocument/2006/relationships/hyperlink" Target="https://podminky.urs.cz/item/CS_URS_2026_01/741310101" TargetMode="External" /><Relationship Id="rId13" Type="http://schemas.openxmlformats.org/officeDocument/2006/relationships/hyperlink" Target="https://podminky.urs.cz/item/CS_URS_2026_01/741310122" TargetMode="External" /><Relationship Id="rId14" Type="http://schemas.openxmlformats.org/officeDocument/2006/relationships/hyperlink" Target="https://podminky.urs.cz/item/CS_URS_2026_01/741313002" TargetMode="External" /><Relationship Id="rId15" Type="http://schemas.openxmlformats.org/officeDocument/2006/relationships/hyperlink" Target="https://podminky.urs.cz/item/CS_URS_2026_01/741320165" TargetMode="External" /><Relationship Id="rId16" Type="http://schemas.openxmlformats.org/officeDocument/2006/relationships/hyperlink" Target="https://podminky.urs.cz/item/CS_URS_2026_01/741372062" TargetMode="External" /><Relationship Id="rId17" Type="http://schemas.openxmlformats.org/officeDocument/2006/relationships/hyperlink" Target="https://podminky.urs.cz/item/CS_URS_2026_01/741372067" TargetMode="External" /><Relationship Id="rId18" Type="http://schemas.openxmlformats.org/officeDocument/2006/relationships/hyperlink" Target="https://podminky.urs.cz/item/CS_URS_2026_01/741410021" TargetMode="External" /><Relationship Id="rId19" Type="http://schemas.openxmlformats.org/officeDocument/2006/relationships/hyperlink" Target="https://podminky.urs.cz/item/CS_URS_2026_01/741410041" TargetMode="External" /><Relationship Id="rId20" Type="http://schemas.openxmlformats.org/officeDocument/2006/relationships/hyperlink" Target="https://podminky.urs.cz/item/CS_URS_2026_01/741420020" TargetMode="External" /><Relationship Id="rId21" Type="http://schemas.openxmlformats.org/officeDocument/2006/relationships/hyperlink" Target="https://podminky.urs.cz/item/CS_URS_2026_01/741420021" TargetMode="External" /><Relationship Id="rId22" Type="http://schemas.openxmlformats.org/officeDocument/2006/relationships/hyperlink" Target="https://podminky.urs.cz/item/CS_URS_2026_01/741420031" TargetMode="External" /><Relationship Id="rId23" Type="http://schemas.openxmlformats.org/officeDocument/2006/relationships/hyperlink" Target="https://podminky.urs.cz/item/CS_URS_2026_01/741810002" TargetMode="External" /><Relationship Id="rId24" Type="http://schemas.openxmlformats.org/officeDocument/2006/relationships/hyperlink" Target="https://podminky.urs.cz/item/CS_URS_2026_01/998741121" TargetMode="External" /><Relationship Id="rId25" Type="http://schemas.openxmlformats.org/officeDocument/2006/relationships/hyperlink" Target="https://podminky.urs.cz/item/CS_URS_2026_01/460161172" TargetMode="External" /><Relationship Id="rId26" Type="http://schemas.openxmlformats.org/officeDocument/2006/relationships/hyperlink" Target="https://podminky.urs.cz/item/CS_URS_2026_01/460431182" TargetMode="External" /><Relationship Id="rId27" Type="http://schemas.openxmlformats.org/officeDocument/2006/relationships/hyperlink" Target="https://podminky.urs.cz/item/CS_URS_2026_01/460481122" TargetMode="External" /><Relationship Id="rId28" Type="http://schemas.openxmlformats.org/officeDocument/2006/relationships/hyperlink" Target="https://podminky.urs.cz/item/CS_URS_2026_01/460941211" TargetMode="External" /><Relationship Id="rId29" Type="http://schemas.openxmlformats.org/officeDocument/2006/relationships/hyperlink" Target="https://podminky.urs.cz/item/CS_URS_2026_01/468081314" TargetMode="External" /><Relationship Id="rId30" Type="http://schemas.openxmlformats.org/officeDocument/2006/relationships/hyperlink" Target="https://podminky.urs.cz/item/CS_URS_2026_01/468101411" TargetMode="External" /><Relationship Id="rId31" Type="http://schemas.openxmlformats.org/officeDocument/2006/relationships/hyperlink" Target="https://podminky.urs.cz/item/CS_URS_2026_01/469972212" TargetMode="External" /><Relationship Id="rId32" Type="http://schemas.openxmlformats.org/officeDocument/2006/relationships/hyperlink" Target="https://podminky.urs.cz/item/CS_URS_2026_01/469972222" TargetMode="External" /><Relationship Id="rId33" Type="http://schemas.openxmlformats.org/officeDocument/2006/relationships/hyperlink" Target="https://podminky.urs.cz/item/CS_URS_2026_01/469972312" TargetMode="External" /><Relationship Id="rId34" Type="http://schemas.openxmlformats.org/officeDocument/2006/relationships/hyperlink" Target="https://podminky.urs.cz/item/CS_URS_2026_01/469973116" TargetMode="External" /><Relationship Id="rId35" Type="http://schemas.openxmlformats.org/officeDocument/2006/relationships/hyperlink" Target="https://podminky.urs.cz/item/CS_URS_2026_01/469981111" TargetMode="External" /><Relationship Id="rId36" Type="http://schemas.openxmlformats.org/officeDocument/2006/relationships/hyperlink" Target="https://podminky.urs.cz/item/CS_URS_2026_01/HZS2491" TargetMode="External" /><Relationship Id="rId3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131" TargetMode="External" /><Relationship Id="rId2" Type="http://schemas.openxmlformats.org/officeDocument/2006/relationships/hyperlink" Target="https://podminky.urs.cz/item/CS_URS_2026_01/113202111" TargetMode="External" /><Relationship Id="rId3" Type="http://schemas.openxmlformats.org/officeDocument/2006/relationships/hyperlink" Target="https://podminky.urs.cz/item/CS_URS_2026_01/131313701" TargetMode="External" /><Relationship Id="rId4" Type="http://schemas.openxmlformats.org/officeDocument/2006/relationships/hyperlink" Target="https://podminky.urs.cz/item/CS_URS_2026_01/162211321" TargetMode="External" /><Relationship Id="rId5" Type="http://schemas.openxmlformats.org/officeDocument/2006/relationships/hyperlink" Target="https://podminky.urs.cz/item/CS_URS_2026_01/162211329" TargetMode="External" /><Relationship Id="rId6" Type="http://schemas.openxmlformats.org/officeDocument/2006/relationships/hyperlink" Target="https://podminky.urs.cz/item/CS_URS_2026_01/162751137" TargetMode="External" /><Relationship Id="rId7" Type="http://schemas.openxmlformats.org/officeDocument/2006/relationships/hyperlink" Target="https://podminky.urs.cz/item/CS_URS_2026_01/167111102" TargetMode="External" /><Relationship Id="rId8" Type="http://schemas.openxmlformats.org/officeDocument/2006/relationships/hyperlink" Target="https://podminky.urs.cz/item/CS_URS_2026_01/171201231" TargetMode="External" /><Relationship Id="rId9" Type="http://schemas.openxmlformats.org/officeDocument/2006/relationships/hyperlink" Target="https://podminky.urs.cz/item/CS_URS_2026_01/171251201" TargetMode="External" /><Relationship Id="rId10" Type="http://schemas.openxmlformats.org/officeDocument/2006/relationships/hyperlink" Target="https://podminky.urs.cz/item/CS_URS_2026_01/564831111" TargetMode="External" /><Relationship Id="rId11" Type="http://schemas.openxmlformats.org/officeDocument/2006/relationships/hyperlink" Target="https://podminky.urs.cz/item/CS_URS_2026_01/596212212" TargetMode="External" /><Relationship Id="rId12" Type="http://schemas.openxmlformats.org/officeDocument/2006/relationships/hyperlink" Target="https://podminky.urs.cz/item/CS_URS_2026_01/596991112" TargetMode="External" /><Relationship Id="rId13" Type="http://schemas.openxmlformats.org/officeDocument/2006/relationships/hyperlink" Target="https://podminky.urs.cz/item/CS_URS_2026_01/916231213" TargetMode="External" /><Relationship Id="rId14" Type="http://schemas.openxmlformats.org/officeDocument/2006/relationships/hyperlink" Target="https://podminky.urs.cz/item/CS_URS_2026_01/916991121" TargetMode="External" /><Relationship Id="rId15" Type="http://schemas.openxmlformats.org/officeDocument/2006/relationships/hyperlink" Target="https://podminky.urs.cz/item/CS_URS_2026_01/919735123" TargetMode="External" /><Relationship Id="rId16" Type="http://schemas.openxmlformats.org/officeDocument/2006/relationships/hyperlink" Target="https://podminky.urs.cz/item/CS_URS_2026_01/953943211" TargetMode="External" /><Relationship Id="rId17" Type="http://schemas.openxmlformats.org/officeDocument/2006/relationships/hyperlink" Target="https://podminky.urs.cz/item/CS_URS_2026_01/997221571" TargetMode="External" /><Relationship Id="rId18" Type="http://schemas.openxmlformats.org/officeDocument/2006/relationships/hyperlink" Target="https://podminky.urs.cz/item/CS_URS_2026_01/997221579" TargetMode="External" /><Relationship Id="rId19" Type="http://schemas.openxmlformats.org/officeDocument/2006/relationships/hyperlink" Target="https://podminky.urs.cz/item/CS_URS_2026_01/997221612" TargetMode="External" /><Relationship Id="rId20" Type="http://schemas.openxmlformats.org/officeDocument/2006/relationships/hyperlink" Target="https://podminky.urs.cz/item/CS_URS_2026_01/997221861" TargetMode="External" /><Relationship Id="rId21" Type="http://schemas.openxmlformats.org/officeDocument/2006/relationships/hyperlink" Target="https://podminky.urs.cz/item/CS_URS_2026_01/998229112" TargetMode="External" /><Relationship Id="rId22" Type="http://schemas.openxmlformats.org/officeDocument/2006/relationships/hyperlink" Target="https://podminky.urs.cz/item/CS_URS_2026_01/998229121" TargetMode="External" /><Relationship Id="rId23" Type="http://schemas.openxmlformats.org/officeDocument/2006/relationships/hyperlink" Target="https://podminky.urs.cz/item/CS_URS_2026_01/767163122" TargetMode="External" /><Relationship Id="rId24" Type="http://schemas.openxmlformats.org/officeDocument/2006/relationships/hyperlink" Target="https://podminky.urs.cz/item/CS_URS_2026_01/998767121" TargetMode="External" /><Relationship Id="rId25" Type="http://schemas.openxmlformats.org/officeDocument/2006/relationships/hyperlink" Target="https://podminky.urs.cz/item/CS_URS_2026_01/998767129" TargetMode="External" /><Relationship Id="rId26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20260305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Komplexní revitalizace budov Závodu Míru č. 339/144 a č. 303/142, K. Vary - přípravné práce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p.p.č.339/144 a 303/142, k.ú. Stará Role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5. 3. 2026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Základní škola a střední škola K. Vary, p. 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arch. Břetislav Kubíček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ROUND(AG55+SUM(AG58:AG61)+SUM(AG64:AG69),2)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ROUND(AS55+SUM(AS58:AS61)+SUM(AS64:AS69),2)</f>
        <v>0</v>
      </c>
      <c r="AT54" s="108">
        <f>ROUND(SUM(AV54:AW54),2)</f>
        <v>0</v>
      </c>
      <c r="AU54" s="109">
        <f>ROUND(AU55+SUM(AU58:AU61)+SUM(AU64:AU69),5)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ROUND(AZ55+SUM(AZ58:AZ61)+SUM(AZ64:AZ69),2)</f>
        <v>0</v>
      </c>
      <c r="BA54" s="108">
        <f>ROUND(BA55+SUM(BA58:BA61)+SUM(BA64:BA69),2)</f>
        <v>0</v>
      </c>
      <c r="BB54" s="108">
        <f>ROUND(BB55+SUM(BB58:BB61)+SUM(BB64:BB69),2)</f>
        <v>0</v>
      </c>
      <c r="BC54" s="108">
        <f>ROUND(BC55+SUM(BC58:BC61)+SUM(BC64:BC69),2)</f>
        <v>0</v>
      </c>
      <c r="BD54" s="110">
        <f>ROUND(BD55+SUM(BD58:BD61)+SUM(BD64:BD69),2)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16.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'01.01 - Stavební část'!J32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'01.01 - Stavební část'!P99</f>
        <v>0</v>
      </c>
      <c r="AV56" s="132">
        <f>'01.01 - Stavební část'!J35</f>
        <v>0</v>
      </c>
      <c r="AW56" s="132">
        <f>'01.01 - Stavební část'!J36</f>
        <v>0</v>
      </c>
      <c r="AX56" s="132">
        <f>'01.01 - Stavební část'!J37</f>
        <v>0</v>
      </c>
      <c r="AY56" s="132">
        <f>'01.01 - Stavební část'!J38</f>
        <v>0</v>
      </c>
      <c r="AZ56" s="132">
        <f>'01.01 - Stavební část'!F35</f>
        <v>0</v>
      </c>
      <c r="BA56" s="132">
        <f>'01.01 - Stavební část'!F36</f>
        <v>0</v>
      </c>
      <c r="BB56" s="132">
        <f>'01.01 - Stavební část'!F37</f>
        <v>0</v>
      </c>
      <c r="BC56" s="132">
        <f>'01.01 - Stavební část'!F38</f>
        <v>0</v>
      </c>
      <c r="BD56" s="134">
        <f>'01.01 - Stavební část'!F39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16.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'01.02 - Elektroinstalace'!J32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'01.02 - Elektroinstalace'!P91</f>
        <v>0</v>
      </c>
      <c r="AV57" s="132">
        <f>'01.02 - Elektroinstalace'!J35</f>
        <v>0</v>
      </c>
      <c r="AW57" s="132">
        <f>'01.02 - Elektroinstalace'!J36</f>
        <v>0</v>
      </c>
      <c r="AX57" s="132">
        <f>'01.02 - Elektroinstalace'!J37</f>
        <v>0</v>
      </c>
      <c r="AY57" s="132">
        <f>'01.02 - Elektroinstalace'!J38</f>
        <v>0</v>
      </c>
      <c r="AZ57" s="132">
        <f>'01.02 - Elektroinstalace'!F35</f>
        <v>0</v>
      </c>
      <c r="BA57" s="132">
        <f>'01.02 - Elektroinstalace'!F36</f>
        <v>0</v>
      </c>
      <c r="BB57" s="132">
        <f>'01.02 - Elektroinstalace'!F37</f>
        <v>0</v>
      </c>
      <c r="BC57" s="132">
        <f>'01.02 - Elektroinstalace'!F38</f>
        <v>0</v>
      </c>
      <c r="BD57" s="134">
        <f>'01.02 - Elektroinstalace'!F39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7" customFormat="1" ht="16.5" customHeight="1">
      <c r="A58" s="126" t="s">
        <v>82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'02 - Běžecká dráha'!J30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78</v>
      </c>
      <c r="AR58" s="120"/>
      <c r="AS58" s="121">
        <v>0</v>
      </c>
      <c r="AT58" s="122">
        <f>ROUND(SUM(AV58:AW58),2)</f>
        <v>0</v>
      </c>
      <c r="AU58" s="123">
        <f>'02 - Běžecká dráha'!P86</f>
        <v>0</v>
      </c>
      <c r="AV58" s="122">
        <f>'02 - Běžecká dráha'!J33</f>
        <v>0</v>
      </c>
      <c r="AW58" s="122">
        <f>'02 - Běžecká dráha'!J34</f>
        <v>0</v>
      </c>
      <c r="AX58" s="122">
        <f>'02 - Běžecká dráha'!J35</f>
        <v>0</v>
      </c>
      <c r="AY58" s="122">
        <f>'02 - Běžecká dráha'!J36</f>
        <v>0</v>
      </c>
      <c r="AZ58" s="122">
        <f>'02 - Běžecká dráha'!F33</f>
        <v>0</v>
      </c>
      <c r="BA58" s="122">
        <f>'02 - Běžecká dráha'!F34</f>
        <v>0</v>
      </c>
      <c r="BB58" s="122">
        <f>'02 - Běžecká dráha'!F35</f>
        <v>0</v>
      </c>
      <c r="BC58" s="122">
        <f>'02 - Běžecká dráha'!F36</f>
        <v>0</v>
      </c>
      <c r="BD58" s="124">
        <f>'02 - Běžecká dráha'!F37</f>
        <v>0</v>
      </c>
      <c r="BE58" s="7"/>
      <c r="BT58" s="125" t="s">
        <v>79</v>
      </c>
      <c r="BV58" s="125" t="s">
        <v>74</v>
      </c>
      <c r="BW58" s="125" t="s">
        <v>92</v>
      </c>
      <c r="BX58" s="125" t="s">
        <v>5</v>
      </c>
      <c r="CL58" s="125" t="s">
        <v>19</v>
      </c>
      <c r="CM58" s="125" t="s">
        <v>81</v>
      </c>
    </row>
    <row r="59" s="7" customFormat="1" ht="16.5" customHeight="1">
      <c r="A59" s="126" t="s">
        <v>82</v>
      </c>
      <c r="B59" s="113"/>
      <c r="C59" s="114"/>
      <c r="D59" s="115" t="s">
        <v>93</v>
      </c>
      <c r="E59" s="115"/>
      <c r="F59" s="115"/>
      <c r="G59" s="115"/>
      <c r="H59" s="115"/>
      <c r="I59" s="116"/>
      <c r="J59" s="115" t="s">
        <v>94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'03 - Workoutové hřiště'!J30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78</v>
      </c>
      <c r="AR59" s="120"/>
      <c r="AS59" s="121">
        <v>0</v>
      </c>
      <c r="AT59" s="122">
        <f>ROUND(SUM(AV59:AW59),2)</f>
        <v>0</v>
      </c>
      <c r="AU59" s="123">
        <f>'03 - Workoutové hřiště'!P86</f>
        <v>0</v>
      </c>
      <c r="AV59" s="122">
        <f>'03 - Workoutové hřiště'!J33</f>
        <v>0</v>
      </c>
      <c r="AW59" s="122">
        <f>'03 - Workoutové hřiště'!J34</f>
        <v>0</v>
      </c>
      <c r="AX59" s="122">
        <f>'03 - Workoutové hřiště'!J35</f>
        <v>0</v>
      </c>
      <c r="AY59" s="122">
        <f>'03 - Workoutové hřiště'!J36</f>
        <v>0</v>
      </c>
      <c r="AZ59" s="122">
        <f>'03 - Workoutové hřiště'!F33</f>
        <v>0</v>
      </c>
      <c r="BA59" s="122">
        <f>'03 - Workoutové hřiště'!F34</f>
        <v>0</v>
      </c>
      <c r="BB59" s="122">
        <f>'03 - Workoutové hřiště'!F35</f>
        <v>0</v>
      </c>
      <c r="BC59" s="122">
        <f>'03 - Workoutové hřiště'!F36</f>
        <v>0</v>
      </c>
      <c r="BD59" s="124">
        <f>'03 - Workoutové hřiště'!F37</f>
        <v>0</v>
      </c>
      <c r="BE59" s="7"/>
      <c r="BT59" s="125" t="s">
        <v>79</v>
      </c>
      <c r="BV59" s="125" t="s">
        <v>74</v>
      </c>
      <c r="BW59" s="125" t="s">
        <v>95</v>
      </c>
      <c r="BX59" s="125" t="s">
        <v>5</v>
      </c>
      <c r="CL59" s="125" t="s">
        <v>19</v>
      </c>
      <c r="CM59" s="125" t="s">
        <v>81</v>
      </c>
    </row>
    <row r="60" s="7" customFormat="1" ht="16.5" customHeight="1">
      <c r="A60" s="126" t="s">
        <v>82</v>
      </c>
      <c r="B60" s="113"/>
      <c r="C60" s="114"/>
      <c r="D60" s="115" t="s">
        <v>96</v>
      </c>
      <c r="E60" s="115"/>
      <c r="F60" s="115"/>
      <c r="G60" s="115"/>
      <c r="H60" s="115"/>
      <c r="I60" s="116"/>
      <c r="J60" s="115" t="s">
        <v>97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8">
        <f>'04 - Prostor pro dětské h...'!J30</f>
        <v>0</v>
      </c>
      <c r="AH60" s="116"/>
      <c r="AI60" s="116"/>
      <c r="AJ60" s="116"/>
      <c r="AK60" s="116"/>
      <c r="AL60" s="116"/>
      <c r="AM60" s="116"/>
      <c r="AN60" s="118">
        <f>SUM(AG60,AT60)</f>
        <v>0</v>
      </c>
      <c r="AO60" s="116"/>
      <c r="AP60" s="116"/>
      <c r="AQ60" s="119" t="s">
        <v>78</v>
      </c>
      <c r="AR60" s="120"/>
      <c r="AS60" s="121">
        <v>0</v>
      </c>
      <c r="AT60" s="122">
        <f>ROUND(SUM(AV60:AW60),2)</f>
        <v>0</v>
      </c>
      <c r="AU60" s="123">
        <f>'04 - Prostor pro dětské h...'!P86</f>
        <v>0</v>
      </c>
      <c r="AV60" s="122">
        <f>'04 - Prostor pro dětské h...'!J33</f>
        <v>0</v>
      </c>
      <c r="AW60" s="122">
        <f>'04 - Prostor pro dětské h...'!J34</f>
        <v>0</v>
      </c>
      <c r="AX60" s="122">
        <f>'04 - Prostor pro dětské h...'!J35</f>
        <v>0</v>
      </c>
      <c r="AY60" s="122">
        <f>'04 - Prostor pro dětské h...'!J36</f>
        <v>0</v>
      </c>
      <c r="AZ60" s="122">
        <f>'04 - Prostor pro dětské h...'!F33</f>
        <v>0</v>
      </c>
      <c r="BA60" s="122">
        <f>'04 - Prostor pro dětské h...'!F34</f>
        <v>0</v>
      </c>
      <c r="BB60" s="122">
        <f>'04 - Prostor pro dětské h...'!F35</f>
        <v>0</v>
      </c>
      <c r="BC60" s="122">
        <f>'04 - Prostor pro dětské h...'!F36</f>
        <v>0</v>
      </c>
      <c r="BD60" s="124">
        <f>'04 - Prostor pro dětské h...'!F37</f>
        <v>0</v>
      </c>
      <c r="BE60" s="7"/>
      <c r="BT60" s="125" t="s">
        <v>79</v>
      </c>
      <c r="BV60" s="125" t="s">
        <v>74</v>
      </c>
      <c r="BW60" s="125" t="s">
        <v>98</v>
      </c>
      <c r="BX60" s="125" t="s">
        <v>5</v>
      </c>
      <c r="CL60" s="125" t="s">
        <v>19</v>
      </c>
      <c r="CM60" s="125" t="s">
        <v>81</v>
      </c>
    </row>
    <row r="61" s="7" customFormat="1" ht="16.5" customHeight="1">
      <c r="A61" s="7"/>
      <c r="B61" s="113"/>
      <c r="C61" s="114"/>
      <c r="D61" s="115" t="s">
        <v>99</v>
      </c>
      <c r="E61" s="115"/>
      <c r="F61" s="115"/>
      <c r="G61" s="115"/>
      <c r="H61" s="115"/>
      <c r="I61" s="116"/>
      <c r="J61" s="115" t="s">
        <v>100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ROUND(SUM(AG62:AG63),2)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78</v>
      </c>
      <c r="AR61" s="120"/>
      <c r="AS61" s="121">
        <f>ROUND(SUM(AS62:AS63),2)</f>
        <v>0</v>
      </c>
      <c r="AT61" s="122">
        <f>ROUND(SUM(AV61:AW61),2)</f>
        <v>0</v>
      </c>
      <c r="AU61" s="123">
        <f>ROUND(SUM(AU62:AU63),5)</f>
        <v>0</v>
      </c>
      <c r="AV61" s="122">
        <f>ROUND(AZ61*L29,2)</f>
        <v>0</v>
      </c>
      <c r="AW61" s="122">
        <f>ROUND(BA61*L30,2)</f>
        <v>0</v>
      </c>
      <c r="AX61" s="122">
        <f>ROUND(BB61*L29,2)</f>
        <v>0</v>
      </c>
      <c r="AY61" s="122">
        <f>ROUND(BC61*L30,2)</f>
        <v>0</v>
      </c>
      <c r="AZ61" s="122">
        <f>ROUND(SUM(AZ62:AZ63),2)</f>
        <v>0</v>
      </c>
      <c r="BA61" s="122">
        <f>ROUND(SUM(BA62:BA63),2)</f>
        <v>0</v>
      </c>
      <c r="BB61" s="122">
        <f>ROUND(SUM(BB62:BB63),2)</f>
        <v>0</v>
      </c>
      <c r="BC61" s="122">
        <f>ROUND(SUM(BC62:BC63),2)</f>
        <v>0</v>
      </c>
      <c r="BD61" s="124">
        <f>ROUND(SUM(BD62:BD63),2)</f>
        <v>0</v>
      </c>
      <c r="BE61" s="7"/>
      <c r="BS61" s="125" t="s">
        <v>71</v>
      </c>
      <c r="BT61" s="125" t="s">
        <v>79</v>
      </c>
      <c r="BU61" s="125" t="s">
        <v>73</v>
      </c>
      <c r="BV61" s="125" t="s">
        <v>74</v>
      </c>
      <c r="BW61" s="125" t="s">
        <v>101</v>
      </c>
      <c r="BX61" s="125" t="s">
        <v>5</v>
      </c>
      <c r="CL61" s="125" t="s">
        <v>19</v>
      </c>
      <c r="CM61" s="125" t="s">
        <v>81</v>
      </c>
    </row>
    <row r="62" s="4" customFormat="1" ht="16.5" customHeight="1">
      <c r="A62" s="126" t="s">
        <v>82</v>
      </c>
      <c r="B62" s="65"/>
      <c r="C62" s="127"/>
      <c r="D62" s="127"/>
      <c r="E62" s="128" t="s">
        <v>102</v>
      </c>
      <c r="F62" s="128"/>
      <c r="G62" s="128"/>
      <c r="H62" s="128"/>
      <c r="I62" s="128"/>
      <c r="J62" s="127"/>
      <c r="K62" s="128" t="s">
        <v>84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'05.01 - Stavební část'!J32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85</v>
      </c>
      <c r="AR62" s="67"/>
      <c r="AS62" s="131">
        <v>0</v>
      </c>
      <c r="AT62" s="132">
        <f>ROUND(SUM(AV62:AW62),2)</f>
        <v>0</v>
      </c>
      <c r="AU62" s="133">
        <f>'05.01 - Stavební část'!P109</f>
        <v>0</v>
      </c>
      <c r="AV62" s="132">
        <f>'05.01 - Stavební část'!J35</f>
        <v>0</v>
      </c>
      <c r="AW62" s="132">
        <f>'05.01 - Stavební část'!J36</f>
        <v>0</v>
      </c>
      <c r="AX62" s="132">
        <f>'05.01 - Stavební část'!J37</f>
        <v>0</v>
      </c>
      <c r="AY62" s="132">
        <f>'05.01 - Stavební část'!J38</f>
        <v>0</v>
      </c>
      <c r="AZ62" s="132">
        <f>'05.01 - Stavební část'!F35</f>
        <v>0</v>
      </c>
      <c r="BA62" s="132">
        <f>'05.01 - Stavební část'!F36</f>
        <v>0</v>
      </c>
      <c r="BB62" s="132">
        <f>'05.01 - Stavební část'!F37</f>
        <v>0</v>
      </c>
      <c r="BC62" s="132">
        <f>'05.01 - Stavební část'!F38</f>
        <v>0</v>
      </c>
      <c r="BD62" s="134">
        <f>'05.01 - Stavební část'!F39</f>
        <v>0</v>
      </c>
      <c r="BE62" s="4"/>
      <c r="BT62" s="135" t="s">
        <v>81</v>
      </c>
      <c r="BV62" s="135" t="s">
        <v>74</v>
      </c>
      <c r="BW62" s="135" t="s">
        <v>103</v>
      </c>
      <c r="BX62" s="135" t="s">
        <v>101</v>
      </c>
      <c r="CL62" s="135" t="s">
        <v>19</v>
      </c>
    </row>
    <row r="63" s="4" customFormat="1" ht="16.5" customHeight="1">
      <c r="A63" s="126" t="s">
        <v>82</v>
      </c>
      <c r="B63" s="65"/>
      <c r="C63" s="127"/>
      <c r="D63" s="127"/>
      <c r="E63" s="128" t="s">
        <v>104</v>
      </c>
      <c r="F63" s="128"/>
      <c r="G63" s="128"/>
      <c r="H63" s="128"/>
      <c r="I63" s="128"/>
      <c r="J63" s="127"/>
      <c r="K63" s="128" t="s">
        <v>88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'05.02 - Elektroinstalace'!J32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85</v>
      </c>
      <c r="AR63" s="67"/>
      <c r="AS63" s="131">
        <v>0</v>
      </c>
      <c r="AT63" s="132">
        <f>ROUND(SUM(AV63:AW63),2)</f>
        <v>0</v>
      </c>
      <c r="AU63" s="133">
        <f>'05.02 - Elektroinstalace'!P91</f>
        <v>0</v>
      </c>
      <c r="AV63" s="132">
        <f>'05.02 - Elektroinstalace'!J35</f>
        <v>0</v>
      </c>
      <c r="AW63" s="132">
        <f>'05.02 - Elektroinstalace'!J36</f>
        <v>0</v>
      </c>
      <c r="AX63" s="132">
        <f>'05.02 - Elektroinstalace'!J37</f>
        <v>0</v>
      </c>
      <c r="AY63" s="132">
        <f>'05.02 - Elektroinstalace'!J38</f>
        <v>0</v>
      </c>
      <c r="AZ63" s="132">
        <f>'05.02 - Elektroinstalace'!F35</f>
        <v>0</v>
      </c>
      <c r="BA63" s="132">
        <f>'05.02 - Elektroinstalace'!F36</f>
        <v>0</v>
      </c>
      <c r="BB63" s="132">
        <f>'05.02 - Elektroinstalace'!F37</f>
        <v>0</v>
      </c>
      <c r="BC63" s="132">
        <f>'05.02 - Elektroinstalace'!F38</f>
        <v>0</v>
      </c>
      <c r="BD63" s="134">
        <f>'05.02 - Elektroinstalace'!F39</f>
        <v>0</v>
      </c>
      <c r="BE63" s="4"/>
      <c r="BT63" s="135" t="s">
        <v>81</v>
      </c>
      <c r="BV63" s="135" t="s">
        <v>74</v>
      </c>
      <c r="BW63" s="135" t="s">
        <v>105</v>
      </c>
      <c r="BX63" s="135" t="s">
        <v>101</v>
      </c>
      <c r="CL63" s="135" t="s">
        <v>19</v>
      </c>
    </row>
    <row r="64" s="7" customFormat="1" ht="24.75" customHeight="1">
      <c r="A64" s="126" t="s">
        <v>82</v>
      </c>
      <c r="B64" s="113"/>
      <c r="C64" s="114"/>
      <c r="D64" s="115" t="s">
        <v>106</v>
      </c>
      <c r="E64" s="115"/>
      <c r="F64" s="115"/>
      <c r="G64" s="115"/>
      <c r="H64" s="115"/>
      <c r="I64" s="116"/>
      <c r="J64" s="115" t="s">
        <v>107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8">
        <f>'06 - Sklad nářadí a přísl...'!J30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78</v>
      </c>
      <c r="AR64" s="120"/>
      <c r="AS64" s="121">
        <v>0</v>
      </c>
      <c r="AT64" s="122">
        <f>ROUND(SUM(AV64:AW64),2)</f>
        <v>0</v>
      </c>
      <c r="AU64" s="123">
        <f>'06 - Sklad nářadí a přísl...'!P88</f>
        <v>0</v>
      </c>
      <c r="AV64" s="122">
        <f>'06 - Sklad nářadí a přísl...'!J33</f>
        <v>0</v>
      </c>
      <c r="AW64" s="122">
        <f>'06 - Sklad nářadí a přísl...'!J34</f>
        <v>0</v>
      </c>
      <c r="AX64" s="122">
        <f>'06 - Sklad nářadí a přísl...'!J35</f>
        <v>0</v>
      </c>
      <c r="AY64" s="122">
        <f>'06 - Sklad nářadí a přísl...'!J36</f>
        <v>0</v>
      </c>
      <c r="AZ64" s="122">
        <f>'06 - Sklad nářadí a přísl...'!F33</f>
        <v>0</v>
      </c>
      <c r="BA64" s="122">
        <f>'06 - Sklad nářadí a přísl...'!F34</f>
        <v>0</v>
      </c>
      <c r="BB64" s="122">
        <f>'06 - Sklad nářadí a přísl...'!F35</f>
        <v>0</v>
      </c>
      <c r="BC64" s="122">
        <f>'06 - Sklad nářadí a přísl...'!F36</f>
        <v>0</v>
      </c>
      <c r="BD64" s="124">
        <f>'06 - Sklad nářadí a přísl...'!F37</f>
        <v>0</v>
      </c>
      <c r="BE64" s="7"/>
      <c r="BT64" s="125" t="s">
        <v>79</v>
      </c>
      <c r="BV64" s="125" t="s">
        <v>74</v>
      </c>
      <c r="BW64" s="125" t="s">
        <v>108</v>
      </c>
      <c r="BX64" s="125" t="s">
        <v>5</v>
      </c>
      <c r="CL64" s="125" t="s">
        <v>19</v>
      </c>
      <c r="CM64" s="125" t="s">
        <v>81</v>
      </c>
    </row>
    <row r="65" s="7" customFormat="1" ht="16.5" customHeight="1">
      <c r="A65" s="126" t="s">
        <v>82</v>
      </c>
      <c r="B65" s="113"/>
      <c r="C65" s="114"/>
      <c r="D65" s="115" t="s">
        <v>109</v>
      </c>
      <c r="E65" s="115"/>
      <c r="F65" s="115"/>
      <c r="G65" s="115"/>
      <c r="H65" s="115"/>
      <c r="I65" s="116"/>
      <c r="J65" s="115" t="s">
        <v>110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8">
        <f>'07 - Gabionová opěrná stě...'!J30</f>
        <v>0</v>
      </c>
      <c r="AH65" s="116"/>
      <c r="AI65" s="116"/>
      <c r="AJ65" s="116"/>
      <c r="AK65" s="116"/>
      <c r="AL65" s="116"/>
      <c r="AM65" s="116"/>
      <c r="AN65" s="118">
        <f>SUM(AG65,AT65)</f>
        <v>0</v>
      </c>
      <c r="AO65" s="116"/>
      <c r="AP65" s="116"/>
      <c r="AQ65" s="119" t="s">
        <v>78</v>
      </c>
      <c r="AR65" s="120"/>
      <c r="AS65" s="121">
        <v>0</v>
      </c>
      <c r="AT65" s="122">
        <f>ROUND(SUM(AV65:AW65),2)</f>
        <v>0</v>
      </c>
      <c r="AU65" s="123">
        <f>'07 - Gabionová opěrná stě...'!P88</f>
        <v>0</v>
      </c>
      <c r="AV65" s="122">
        <f>'07 - Gabionová opěrná stě...'!J33</f>
        <v>0</v>
      </c>
      <c r="AW65" s="122">
        <f>'07 - Gabionová opěrná stě...'!J34</f>
        <v>0</v>
      </c>
      <c r="AX65" s="122">
        <f>'07 - Gabionová opěrná stě...'!J35</f>
        <v>0</v>
      </c>
      <c r="AY65" s="122">
        <f>'07 - Gabionová opěrná stě...'!J36</f>
        <v>0</v>
      </c>
      <c r="AZ65" s="122">
        <f>'07 - Gabionová opěrná stě...'!F33</f>
        <v>0</v>
      </c>
      <c r="BA65" s="122">
        <f>'07 - Gabionová opěrná stě...'!F34</f>
        <v>0</v>
      </c>
      <c r="BB65" s="122">
        <f>'07 - Gabionová opěrná stě...'!F35</f>
        <v>0</v>
      </c>
      <c r="BC65" s="122">
        <f>'07 - Gabionová opěrná stě...'!F36</f>
        <v>0</v>
      </c>
      <c r="BD65" s="124">
        <f>'07 - Gabionová opěrná stě...'!F37</f>
        <v>0</v>
      </c>
      <c r="BE65" s="7"/>
      <c r="BT65" s="125" t="s">
        <v>79</v>
      </c>
      <c r="BV65" s="125" t="s">
        <v>74</v>
      </c>
      <c r="BW65" s="125" t="s">
        <v>111</v>
      </c>
      <c r="BX65" s="125" t="s">
        <v>5</v>
      </c>
      <c r="CL65" s="125" t="s">
        <v>19</v>
      </c>
      <c r="CM65" s="125" t="s">
        <v>81</v>
      </c>
    </row>
    <row r="66" s="7" customFormat="1" ht="16.5" customHeight="1">
      <c r="A66" s="126" t="s">
        <v>82</v>
      </c>
      <c r="B66" s="113"/>
      <c r="C66" s="114"/>
      <c r="D66" s="115" t="s">
        <v>112</v>
      </c>
      <c r="E66" s="115"/>
      <c r="F66" s="115"/>
      <c r="G66" s="115"/>
      <c r="H66" s="115"/>
      <c r="I66" s="116"/>
      <c r="J66" s="115" t="s">
        <v>113</v>
      </c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8">
        <f>'08 - Terénní schodiště'!J30</f>
        <v>0</v>
      </c>
      <c r="AH66" s="116"/>
      <c r="AI66" s="116"/>
      <c r="AJ66" s="116"/>
      <c r="AK66" s="116"/>
      <c r="AL66" s="116"/>
      <c r="AM66" s="116"/>
      <c r="AN66" s="118">
        <f>SUM(AG66,AT66)</f>
        <v>0</v>
      </c>
      <c r="AO66" s="116"/>
      <c r="AP66" s="116"/>
      <c r="AQ66" s="119" t="s">
        <v>78</v>
      </c>
      <c r="AR66" s="120"/>
      <c r="AS66" s="121">
        <v>0</v>
      </c>
      <c r="AT66" s="122">
        <f>ROUND(SUM(AV66:AW66),2)</f>
        <v>0</v>
      </c>
      <c r="AU66" s="123">
        <f>'08 - Terénní schodiště'!P89</f>
        <v>0</v>
      </c>
      <c r="AV66" s="122">
        <f>'08 - Terénní schodiště'!J33</f>
        <v>0</v>
      </c>
      <c r="AW66" s="122">
        <f>'08 - Terénní schodiště'!J34</f>
        <v>0</v>
      </c>
      <c r="AX66" s="122">
        <f>'08 - Terénní schodiště'!J35</f>
        <v>0</v>
      </c>
      <c r="AY66" s="122">
        <f>'08 - Terénní schodiště'!J36</f>
        <v>0</v>
      </c>
      <c r="AZ66" s="122">
        <f>'08 - Terénní schodiště'!F33</f>
        <v>0</v>
      </c>
      <c r="BA66" s="122">
        <f>'08 - Terénní schodiště'!F34</f>
        <v>0</v>
      </c>
      <c r="BB66" s="122">
        <f>'08 - Terénní schodiště'!F35</f>
        <v>0</v>
      </c>
      <c r="BC66" s="122">
        <f>'08 - Terénní schodiště'!F36</f>
        <v>0</v>
      </c>
      <c r="BD66" s="124">
        <f>'08 - Terénní schodiště'!F37</f>
        <v>0</v>
      </c>
      <c r="BE66" s="7"/>
      <c r="BT66" s="125" t="s">
        <v>79</v>
      </c>
      <c r="BV66" s="125" t="s">
        <v>74</v>
      </c>
      <c r="BW66" s="125" t="s">
        <v>114</v>
      </c>
      <c r="BX66" s="125" t="s">
        <v>5</v>
      </c>
      <c r="CL66" s="125" t="s">
        <v>19</v>
      </c>
      <c r="CM66" s="125" t="s">
        <v>81</v>
      </c>
    </row>
    <row r="67" s="7" customFormat="1" ht="16.5" customHeight="1">
      <c r="A67" s="126" t="s">
        <v>82</v>
      </c>
      <c r="B67" s="113"/>
      <c r="C67" s="114"/>
      <c r="D67" s="115" t="s">
        <v>115</v>
      </c>
      <c r="E67" s="115"/>
      <c r="F67" s="115"/>
      <c r="G67" s="115"/>
      <c r="H67" s="115"/>
      <c r="I67" s="116"/>
      <c r="J67" s="115" t="s">
        <v>116</v>
      </c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8">
        <f>'09 - Terénní a vegetační ...'!J30</f>
        <v>0</v>
      </c>
      <c r="AH67" s="116"/>
      <c r="AI67" s="116"/>
      <c r="AJ67" s="116"/>
      <c r="AK67" s="116"/>
      <c r="AL67" s="116"/>
      <c r="AM67" s="116"/>
      <c r="AN67" s="118">
        <f>SUM(AG67,AT67)</f>
        <v>0</v>
      </c>
      <c r="AO67" s="116"/>
      <c r="AP67" s="116"/>
      <c r="AQ67" s="119" t="s">
        <v>78</v>
      </c>
      <c r="AR67" s="120"/>
      <c r="AS67" s="121">
        <v>0</v>
      </c>
      <c r="AT67" s="122">
        <f>ROUND(SUM(AV67:AW67),2)</f>
        <v>0</v>
      </c>
      <c r="AU67" s="123">
        <f>'09 - Terénní a vegetační ...'!P82</f>
        <v>0</v>
      </c>
      <c r="AV67" s="122">
        <f>'09 - Terénní a vegetační ...'!J33</f>
        <v>0</v>
      </c>
      <c r="AW67" s="122">
        <f>'09 - Terénní a vegetační ...'!J34</f>
        <v>0</v>
      </c>
      <c r="AX67" s="122">
        <f>'09 - Terénní a vegetační ...'!J35</f>
        <v>0</v>
      </c>
      <c r="AY67" s="122">
        <f>'09 - Terénní a vegetační ...'!J36</f>
        <v>0</v>
      </c>
      <c r="AZ67" s="122">
        <f>'09 - Terénní a vegetační ...'!F33</f>
        <v>0</v>
      </c>
      <c r="BA67" s="122">
        <f>'09 - Terénní a vegetační ...'!F34</f>
        <v>0</v>
      </c>
      <c r="BB67" s="122">
        <f>'09 - Terénní a vegetační ...'!F35</f>
        <v>0</v>
      </c>
      <c r="BC67" s="122">
        <f>'09 - Terénní a vegetační ...'!F36</f>
        <v>0</v>
      </c>
      <c r="BD67" s="124">
        <f>'09 - Terénní a vegetační ...'!F37</f>
        <v>0</v>
      </c>
      <c r="BE67" s="7"/>
      <c r="BT67" s="125" t="s">
        <v>79</v>
      </c>
      <c r="BV67" s="125" t="s">
        <v>74</v>
      </c>
      <c r="BW67" s="125" t="s">
        <v>117</v>
      </c>
      <c r="BX67" s="125" t="s">
        <v>5</v>
      </c>
      <c r="CL67" s="125" t="s">
        <v>19</v>
      </c>
      <c r="CM67" s="125" t="s">
        <v>81</v>
      </c>
    </row>
    <row r="68" s="7" customFormat="1" ht="16.5" customHeight="1">
      <c r="A68" s="126" t="s">
        <v>82</v>
      </c>
      <c r="B68" s="113"/>
      <c r="C68" s="114"/>
      <c r="D68" s="115" t="s">
        <v>118</v>
      </c>
      <c r="E68" s="115"/>
      <c r="F68" s="115"/>
      <c r="G68" s="115"/>
      <c r="H68" s="115"/>
      <c r="I68" s="116"/>
      <c r="J68" s="115" t="s">
        <v>119</v>
      </c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8">
        <f>'10 - Úpravy uvnitř stávaj...'!J30</f>
        <v>0</v>
      </c>
      <c r="AH68" s="116"/>
      <c r="AI68" s="116"/>
      <c r="AJ68" s="116"/>
      <c r="AK68" s="116"/>
      <c r="AL68" s="116"/>
      <c r="AM68" s="116"/>
      <c r="AN68" s="118">
        <f>SUM(AG68,AT68)</f>
        <v>0</v>
      </c>
      <c r="AO68" s="116"/>
      <c r="AP68" s="116"/>
      <c r="AQ68" s="119" t="s">
        <v>78</v>
      </c>
      <c r="AR68" s="120"/>
      <c r="AS68" s="121">
        <v>0</v>
      </c>
      <c r="AT68" s="122">
        <f>ROUND(SUM(AV68:AW68),2)</f>
        <v>0</v>
      </c>
      <c r="AU68" s="123">
        <f>'10 - Úpravy uvnitř stávaj...'!P92</f>
        <v>0</v>
      </c>
      <c r="AV68" s="122">
        <f>'10 - Úpravy uvnitř stávaj...'!J33</f>
        <v>0</v>
      </c>
      <c r="AW68" s="122">
        <f>'10 - Úpravy uvnitř stávaj...'!J34</f>
        <v>0</v>
      </c>
      <c r="AX68" s="122">
        <f>'10 - Úpravy uvnitř stávaj...'!J35</f>
        <v>0</v>
      </c>
      <c r="AY68" s="122">
        <f>'10 - Úpravy uvnitř stávaj...'!J36</f>
        <v>0</v>
      </c>
      <c r="AZ68" s="122">
        <f>'10 - Úpravy uvnitř stávaj...'!F33</f>
        <v>0</v>
      </c>
      <c r="BA68" s="122">
        <f>'10 - Úpravy uvnitř stávaj...'!F34</f>
        <v>0</v>
      </c>
      <c r="BB68" s="122">
        <f>'10 - Úpravy uvnitř stávaj...'!F35</f>
        <v>0</v>
      </c>
      <c r="BC68" s="122">
        <f>'10 - Úpravy uvnitř stávaj...'!F36</f>
        <v>0</v>
      </c>
      <c r="BD68" s="124">
        <f>'10 - Úpravy uvnitř stávaj...'!F37</f>
        <v>0</v>
      </c>
      <c r="BE68" s="7"/>
      <c r="BT68" s="125" t="s">
        <v>79</v>
      </c>
      <c r="BV68" s="125" t="s">
        <v>74</v>
      </c>
      <c r="BW68" s="125" t="s">
        <v>120</v>
      </c>
      <c r="BX68" s="125" t="s">
        <v>5</v>
      </c>
      <c r="CL68" s="125" t="s">
        <v>19</v>
      </c>
      <c r="CM68" s="125" t="s">
        <v>81</v>
      </c>
    </row>
    <row r="69" s="7" customFormat="1" ht="16.5" customHeight="1">
      <c r="A69" s="126" t="s">
        <v>82</v>
      </c>
      <c r="B69" s="113"/>
      <c r="C69" s="114"/>
      <c r="D69" s="115" t="s">
        <v>121</v>
      </c>
      <c r="E69" s="115"/>
      <c r="F69" s="115"/>
      <c r="G69" s="115"/>
      <c r="H69" s="115"/>
      <c r="I69" s="116"/>
      <c r="J69" s="115" t="s">
        <v>122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8">
        <f>'11 - Vedlejší a ostatní n...'!J30</f>
        <v>0</v>
      </c>
      <c r="AH69" s="116"/>
      <c r="AI69" s="116"/>
      <c r="AJ69" s="116"/>
      <c r="AK69" s="116"/>
      <c r="AL69" s="116"/>
      <c r="AM69" s="116"/>
      <c r="AN69" s="118">
        <f>SUM(AG69,AT69)</f>
        <v>0</v>
      </c>
      <c r="AO69" s="116"/>
      <c r="AP69" s="116"/>
      <c r="AQ69" s="119" t="s">
        <v>78</v>
      </c>
      <c r="AR69" s="120"/>
      <c r="AS69" s="136">
        <v>0</v>
      </c>
      <c r="AT69" s="137">
        <f>ROUND(SUM(AV69:AW69),2)</f>
        <v>0</v>
      </c>
      <c r="AU69" s="138">
        <f>'11 - Vedlejší a ostatní n...'!P86</f>
        <v>0</v>
      </c>
      <c r="AV69" s="137">
        <f>'11 - Vedlejší a ostatní n...'!J33</f>
        <v>0</v>
      </c>
      <c r="AW69" s="137">
        <f>'11 - Vedlejší a ostatní n...'!J34</f>
        <v>0</v>
      </c>
      <c r="AX69" s="137">
        <f>'11 - Vedlejší a ostatní n...'!J35</f>
        <v>0</v>
      </c>
      <c r="AY69" s="137">
        <f>'11 - Vedlejší a ostatní n...'!J36</f>
        <v>0</v>
      </c>
      <c r="AZ69" s="137">
        <f>'11 - Vedlejší a ostatní n...'!F33</f>
        <v>0</v>
      </c>
      <c r="BA69" s="137">
        <f>'11 - Vedlejší a ostatní n...'!F34</f>
        <v>0</v>
      </c>
      <c r="BB69" s="137">
        <f>'11 - Vedlejší a ostatní n...'!F35</f>
        <v>0</v>
      </c>
      <c r="BC69" s="137">
        <f>'11 - Vedlejší a ostatní n...'!F36</f>
        <v>0</v>
      </c>
      <c r="BD69" s="139">
        <f>'11 - Vedlejší a ostatní n...'!F37</f>
        <v>0</v>
      </c>
      <c r="BE69" s="7"/>
      <c r="BT69" s="125" t="s">
        <v>79</v>
      </c>
      <c r="BV69" s="125" t="s">
        <v>74</v>
      </c>
      <c r="BW69" s="125" t="s">
        <v>123</v>
      </c>
      <c r="BX69" s="125" t="s">
        <v>5</v>
      </c>
      <c r="CL69" s="125" t="s">
        <v>19</v>
      </c>
      <c r="CM69" s="125" t="s">
        <v>81</v>
      </c>
    </row>
    <row r="70" s="2" customFormat="1" ht="30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6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46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</sheetData>
  <sheetProtection sheet="1" formatColumns="0" formatRows="0" objects="1" scenarios="1" spinCount="100000" saltValue="8oKOzqsgI7dFDROinT1L8gIUAuw0jK2qDHbXf6xrioRF8YQn6D4MqNl9rrlPWgE3/Ko+rSCGwvNrNv4TNvcwfA==" hashValue="1y3IKLGmptj8eiSfu04J+PKJSYOf03TaUxoo41ulkjJ2yyTyFLBuQn/++O/MFAlui6GCQABW+RU+oOphp1HA6Q==" algorithmName="SHA-512" password="CC35"/>
  <mergeCells count="98">
    <mergeCell ref="C52:G52"/>
    <mergeCell ref="D64:H64"/>
    <mergeCell ref="D58:H58"/>
    <mergeCell ref="D59:H59"/>
    <mergeCell ref="D55:H55"/>
    <mergeCell ref="D61:H61"/>
    <mergeCell ref="D60:H60"/>
    <mergeCell ref="E62:I62"/>
    <mergeCell ref="E63:I63"/>
    <mergeCell ref="E56:I56"/>
    <mergeCell ref="E57:I57"/>
    <mergeCell ref="I52:AF52"/>
    <mergeCell ref="J60:AF60"/>
    <mergeCell ref="J59:AF59"/>
    <mergeCell ref="J55:AF55"/>
    <mergeCell ref="J58:AF58"/>
    <mergeCell ref="J64:AF64"/>
    <mergeCell ref="J61:AF61"/>
    <mergeCell ref="K62:AF62"/>
    <mergeCell ref="K57:AF57"/>
    <mergeCell ref="K63:AF63"/>
    <mergeCell ref="K56:AF56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3:AM63"/>
    <mergeCell ref="AG62:AM62"/>
    <mergeCell ref="AG61:AM61"/>
    <mergeCell ref="AG60:AM60"/>
    <mergeCell ref="AG59:AM59"/>
    <mergeCell ref="AG52:AM52"/>
    <mergeCell ref="AG56:AM56"/>
    <mergeCell ref="AG57:AM57"/>
    <mergeCell ref="AG64:AM64"/>
    <mergeCell ref="AG55:AM55"/>
    <mergeCell ref="AM50:AP50"/>
    <mergeCell ref="AM47:AN47"/>
    <mergeCell ref="AM49:AP49"/>
    <mergeCell ref="AN64:AP64"/>
    <mergeCell ref="AN63:AP63"/>
    <mergeCell ref="AN62:AP62"/>
    <mergeCell ref="AN60:AP60"/>
    <mergeCell ref="AN56:AP56"/>
    <mergeCell ref="AN61:AP61"/>
    <mergeCell ref="AN57:AP57"/>
    <mergeCell ref="AN59:AP59"/>
    <mergeCell ref="AN55:AP55"/>
    <mergeCell ref="AN52:AP52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54:AP54"/>
  </mergeCells>
  <hyperlinks>
    <hyperlink ref="A56" location="'01.01 - Stavební část'!C2" display="/"/>
    <hyperlink ref="A57" location="'01.02 - Elektroinstalace'!C2" display="/"/>
    <hyperlink ref="A58" location="'02 - Běžecká dráha'!C2" display="/"/>
    <hyperlink ref="A59" location="'03 - Workoutové hřiště'!C2" display="/"/>
    <hyperlink ref="A60" location="'04 - Prostor pro dětské h...'!C2" display="/"/>
    <hyperlink ref="A62" location="'05.01 - Stavební část'!C2" display="/"/>
    <hyperlink ref="A63" location="'05.02 - Elektroinstalace'!C2" display="/"/>
    <hyperlink ref="A64" location="'06 - Sklad nářadí a přísl...'!C2" display="/"/>
    <hyperlink ref="A65" location="'07 - Gabionová opěrná stě...'!C2" display="/"/>
    <hyperlink ref="A66" location="'08 - Terénní schodiště'!C2" display="/"/>
    <hyperlink ref="A67" location="'09 - Terénní a vegetační ...'!C2" display="/"/>
    <hyperlink ref="A68" location="'10 - Úpravy uvnitř stávaj...'!C2" display="/"/>
    <hyperlink ref="A69" location="'11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2825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ROUND(J88,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ROUND((SUM(BE88:BE224)),  2)</f>
        <v>0</v>
      </c>
      <c r="G33" s="40"/>
      <c r="H33" s="40"/>
      <c r="I33" s="159">
        <v>0.20999999999999999</v>
      </c>
      <c r="J33" s="158">
        <f>ROUND(((SUM(BE88:BE224))*I33),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ROUND((SUM(BF88:BF224)),  2)</f>
        <v>0</v>
      </c>
      <c r="G34" s="40"/>
      <c r="H34" s="40"/>
      <c r="I34" s="159">
        <v>0.12</v>
      </c>
      <c r="J34" s="158">
        <f>ROUND(((SUM(BF88:BF224))*I34),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ROUND((SUM(BG88:BG224)),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ROUND((SUM(BH88:BH224)),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ROUND((SUM(BI88:BI224)),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07 - Gabionová opěrná stěna se zábradlím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J89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J90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135</v>
      </c>
      <c r="E62" s="184"/>
      <c r="F62" s="184"/>
      <c r="G62" s="184"/>
      <c r="H62" s="184"/>
      <c r="I62" s="184"/>
      <c r="J62" s="185">
        <f>J128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136</v>
      </c>
      <c r="E63" s="184"/>
      <c r="F63" s="184"/>
      <c r="G63" s="184"/>
      <c r="H63" s="184"/>
      <c r="I63" s="184"/>
      <c r="J63" s="185">
        <f>J151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139</v>
      </c>
      <c r="E64" s="184"/>
      <c r="F64" s="184"/>
      <c r="G64" s="184"/>
      <c r="H64" s="184"/>
      <c r="I64" s="184"/>
      <c r="J64" s="185">
        <f>J163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141</v>
      </c>
      <c r="E65" s="184"/>
      <c r="F65" s="184"/>
      <c r="G65" s="184"/>
      <c r="H65" s="184"/>
      <c r="I65" s="184"/>
      <c r="J65" s="185">
        <f>J169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142</v>
      </c>
      <c r="E66" s="184"/>
      <c r="F66" s="184"/>
      <c r="G66" s="184"/>
      <c r="H66" s="184"/>
      <c r="I66" s="184"/>
      <c r="J66" s="185">
        <f>J201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143</v>
      </c>
      <c r="E67" s="179"/>
      <c r="F67" s="179"/>
      <c r="G67" s="179"/>
      <c r="H67" s="179"/>
      <c r="I67" s="179"/>
      <c r="J67" s="180">
        <f>J208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1474</v>
      </c>
      <c r="E68" s="184"/>
      <c r="F68" s="184"/>
      <c r="G68" s="184"/>
      <c r="H68" s="184"/>
      <c r="I68" s="184"/>
      <c r="J68" s="185">
        <f>J209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147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71" t="str">
        <f>E7</f>
        <v>Komplexní revitalizace budov Závodu Míru č. 339/144 a č. 303/142, K. Vary - přípravné práce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125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07 - Gabionová opěrná stěna se zábradlím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p.p.č.339/144 a 303/142, k.ú. Stará Role</v>
      </c>
      <c r="G82" s="42"/>
      <c r="H82" s="42"/>
      <c r="I82" s="34" t="s">
        <v>23</v>
      </c>
      <c r="J82" s="74" t="str">
        <f>IF(J12="","",J12)</f>
        <v>5. 3. 2026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Základní škola a střední škola K. Vary, p. o.</v>
      </c>
      <c r="G84" s="42"/>
      <c r="H84" s="42"/>
      <c r="I84" s="34" t="s">
        <v>31</v>
      </c>
      <c r="J84" s="38" t="str">
        <f>E21</f>
        <v>Ing. arch. Břetislav Kubíček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>Bc. Martin Frous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148</v>
      </c>
      <c r="D87" s="190" t="s">
        <v>57</v>
      </c>
      <c r="E87" s="190" t="s">
        <v>53</v>
      </c>
      <c r="F87" s="190" t="s">
        <v>54</v>
      </c>
      <c r="G87" s="190" t="s">
        <v>149</v>
      </c>
      <c r="H87" s="190" t="s">
        <v>150</v>
      </c>
      <c r="I87" s="190" t="s">
        <v>151</v>
      </c>
      <c r="J87" s="190" t="s">
        <v>131</v>
      </c>
      <c r="K87" s="191" t="s">
        <v>152</v>
      </c>
      <c r="L87" s="192"/>
      <c r="M87" s="94" t="s">
        <v>19</v>
      </c>
      <c r="N87" s="95" t="s">
        <v>42</v>
      </c>
      <c r="O87" s="95" t="s">
        <v>153</v>
      </c>
      <c r="P87" s="95" t="s">
        <v>154</v>
      </c>
      <c r="Q87" s="95" t="s">
        <v>155</v>
      </c>
      <c r="R87" s="95" t="s">
        <v>156</v>
      </c>
      <c r="S87" s="95" t="s">
        <v>157</v>
      </c>
      <c r="T87" s="96" t="s">
        <v>158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159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P89+P208</f>
        <v>0</v>
      </c>
      <c r="Q88" s="98"/>
      <c r="R88" s="195">
        <f>R89+R208</f>
        <v>256.11143644999999</v>
      </c>
      <c r="S88" s="98"/>
      <c r="T88" s="196">
        <f>T89+T208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132</v>
      </c>
      <c r="BK88" s="197">
        <f>BK89+BK208</f>
        <v>0</v>
      </c>
    </row>
    <row r="89" s="12" customFormat="1" ht="25.92" customHeight="1">
      <c r="A89" s="12"/>
      <c r="B89" s="198"/>
      <c r="C89" s="199"/>
      <c r="D89" s="200" t="s">
        <v>71</v>
      </c>
      <c r="E89" s="201" t="s">
        <v>160</v>
      </c>
      <c r="F89" s="201" t="s">
        <v>161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P90+P128+P151+P163+P169+P201</f>
        <v>0</v>
      </c>
      <c r="Q89" s="206"/>
      <c r="R89" s="207">
        <f>R90+R128+R151+R163+R169+R201</f>
        <v>255.83973644999998</v>
      </c>
      <c r="S89" s="206"/>
      <c r="T89" s="208">
        <f>T90+T128+T151+T163+T169+T201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79</v>
      </c>
      <c r="AT89" s="210" t="s">
        <v>71</v>
      </c>
      <c r="AU89" s="210" t="s">
        <v>72</v>
      </c>
      <c r="AY89" s="209" t="s">
        <v>162</v>
      </c>
      <c r="BK89" s="211">
        <f>BK90+BK128+BK151+BK163+BK169+BK201</f>
        <v>0</v>
      </c>
    </row>
    <row r="90" s="12" customFormat="1" ht="22.8" customHeight="1">
      <c r="A90" s="12"/>
      <c r="B90" s="198"/>
      <c r="C90" s="199"/>
      <c r="D90" s="200" t="s">
        <v>71</v>
      </c>
      <c r="E90" s="212" t="s">
        <v>79</v>
      </c>
      <c r="F90" s="212" t="s">
        <v>163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SUM(P91:P127)</f>
        <v>0</v>
      </c>
      <c r="Q90" s="206"/>
      <c r="R90" s="207">
        <f>SUM(R91:R127)</f>
        <v>0</v>
      </c>
      <c r="S90" s="206"/>
      <c r="T90" s="208">
        <f>SUM(T91:T127)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79</v>
      </c>
      <c r="AT90" s="210" t="s">
        <v>71</v>
      </c>
      <c r="AU90" s="210" t="s">
        <v>79</v>
      </c>
      <c r="AY90" s="209" t="s">
        <v>162</v>
      </c>
      <c r="BK90" s="211">
        <f>SUM(BK91:BK127)</f>
        <v>0</v>
      </c>
    </row>
    <row r="91" s="2" customFormat="1" ht="33" customHeight="1">
      <c r="A91" s="40"/>
      <c r="B91" s="41"/>
      <c r="C91" s="214" t="s">
        <v>79</v>
      </c>
      <c r="D91" s="214" t="s">
        <v>164</v>
      </c>
      <c r="E91" s="215" t="s">
        <v>2826</v>
      </c>
      <c r="F91" s="216" t="s">
        <v>2827</v>
      </c>
      <c r="G91" s="217" t="s">
        <v>167</v>
      </c>
      <c r="H91" s="218">
        <v>39</v>
      </c>
      <c r="I91" s="219"/>
      <c r="J91" s="220">
        <f>ROUND(I91*H91,2)</f>
        <v>0</v>
      </c>
      <c r="K91" s="216" t="s">
        <v>168</v>
      </c>
      <c r="L91" s="46"/>
      <c r="M91" s="221" t="s">
        <v>19</v>
      </c>
      <c r="N91" s="222" t="s">
        <v>43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</v>
      </c>
      <c r="T91" s="224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169</v>
      </c>
      <c r="AT91" s="225" t="s">
        <v>164</v>
      </c>
      <c r="AU91" s="225" t="s">
        <v>81</v>
      </c>
      <c r="AY91" s="19" t="s">
        <v>162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169</v>
      </c>
      <c r="BM91" s="225" t="s">
        <v>2828</v>
      </c>
    </row>
    <row r="92" s="2" customFormat="1">
      <c r="A92" s="40"/>
      <c r="B92" s="41"/>
      <c r="C92" s="42"/>
      <c r="D92" s="227" t="s">
        <v>171</v>
      </c>
      <c r="E92" s="42"/>
      <c r="F92" s="228" t="s">
        <v>2829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171</v>
      </c>
      <c r="AU92" s="19" t="s">
        <v>81</v>
      </c>
    </row>
    <row r="93" s="2" customFormat="1">
      <c r="A93" s="40"/>
      <c r="B93" s="41"/>
      <c r="C93" s="42"/>
      <c r="D93" s="232" t="s">
        <v>173</v>
      </c>
      <c r="E93" s="42"/>
      <c r="F93" s="233" t="s">
        <v>2830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173</v>
      </c>
      <c r="AU93" s="19" t="s">
        <v>81</v>
      </c>
    </row>
    <row r="94" s="15" customFormat="1">
      <c r="A94" s="15"/>
      <c r="B94" s="266"/>
      <c r="C94" s="267"/>
      <c r="D94" s="227" t="s">
        <v>175</v>
      </c>
      <c r="E94" s="268" t="s">
        <v>19</v>
      </c>
      <c r="F94" s="269" t="s">
        <v>2831</v>
      </c>
      <c r="G94" s="267"/>
      <c r="H94" s="268" t="s">
        <v>19</v>
      </c>
      <c r="I94" s="270"/>
      <c r="J94" s="267"/>
      <c r="K94" s="267"/>
      <c r="L94" s="271"/>
      <c r="M94" s="272"/>
      <c r="N94" s="273"/>
      <c r="O94" s="273"/>
      <c r="P94" s="273"/>
      <c r="Q94" s="273"/>
      <c r="R94" s="273"/>
      <c r="S94" s="273"/>
      <c r="T94" s="27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75" t="s">
        <v>175</v>
      </c>
      <c r="AU94" s="275" t="s">
        <v>81</v>
      </c>
      <c r="AV94" s="15" t="s">
        <v>79</v>
      </c>
      <c r="AW94" s="15" t="s">
        <v>33</v>
      </c>
      <c r="AX94" s="15" t="s">
        <v>72</v>
      </c>
      <c r="AY94" s="275" t="s">
        <v>162</v>
      </c>
    </row>
    <row r="95" s="13" customFormat="1">
      <c r="A95" s="13"/>
      <c r="B95" s="234"/>
      <c r="C95" s="235"/>
      <c r="D95" s="227" t="s">
        <v>175</v>
      </c>
      <c r="E95" s="236" t="s">
        <v>19</v>
      </c>
      <c r="F95" s="237" t="s">
        <v>2832</v>
      </c>
      <c r="G95" s="235"/>
      <c r="H95" s="238">
        <v>39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175</v>
      </c>
      <c r="AU95" s="244" t="s">
        <v>81</v>
      </c>
      <c r="AV95" s="13" t="s">
        <v>81</v>
      </c>
      <c r="AW95" s="13" t="s">
        <v>33</v>
      </c>
      <c r="AX95" s="13" t="s">
        <v>72</v>
      </c>
      <c r="AY95" s="244" t="s">
        <v>162</v>
      </c>
    </row>
    <row r="96" s="14" customFormat="1">
      <c r="A96" s="14"/>
      <c r="B96" s="245"/>
      <c r="C96" s="246"/>
      <c r="D96" s="227" t="s">
        <v>175</v>
      </c>
      <c r="E96" s="247" t="s">
        <v>19</v>
      </c>
      <c r="F96" s="248" t="s">
        <v>177</v>
      </c>
      <c r="G96" s="246"/>
      <c r="H96" s="249">
        <v>39</v>
      </c>
      <c r="I96" s="250"/>
      <c r="J96" s="246"/>
      <c r="K96" s="246"/>
      <c r="L96" s="251"/>
      <c r="M96" s="252"/>
      <c r="N96" s="253"/>
      <c r="O96" s="253"/>
      <c r="P96" s="253"/>
      <c r="Q96" s="253"/>
      <c r="R96" s="253"/>
      <c r="S96" s="253"/>
      <c r="T96" s="25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5" t="s">
        <v>175</v>
      </c>
      <c r="AU96" s="255" t="s">
        <v>81</v>
      </c>
      <c r="AV96" s="14" t="s">
        <v>169</v>
      </c>
      <c r="AW96" s="14" t="s">
        <v>33</v>
      </c>
      <c r="AX96" s="14" t="s">
        <v>79</v>
      </c>
      <c r="AY96" s="255" t="s">
        <v>162</v>
      </c>
    </row>
    <row r="97" s="2" customFormat="1" ht="37.8" customHeight="1">
      <c r="A97" s="40"/>
      <c r="B97" s="41"/>
      <c r="C97" s="214" t="s">
        <v>81</v>
      </c>
      <c r="D97" s="214" t="s">
        <v>164</v>
      </c>
      <c r="E97" s="215" t="s">
        <v>2833</v>
      </c>
      <c r="F97" s="216" t="s">
        <v>2834</v>
      </c>
      <c r="G97" s="217" t="s">
        <v>167</v>
      </c>
      <c r="H97" s="218">
        <v>151.27500000000001</v>
      </c>
      <c r="I97" s="219"/>
      <c r="J97" s="220">
        <f>ROUND(I97*H97,2)</f>
        <v>0</v>
      </c>
      <c r="K97" s="216" t="s">
        <v>168</v>
      </c>
      <c r="L97" s="46"/>
      <c r="M97" s="221" t="s">
        <v>19</v>
      </c>
      <c r="N97" s="222" t="s">
        <v>43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169</v>
      </c>
      <c r="AT97" s="225" t="s">
        <v>164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169</v>
      </c>
      <c r="BM97" s="225" t="s">
        <v>2835</v>
      </c>
    </row>
    <row r="98" s="2" customFormat="1">
      <c r="A98" s="40"/>
      <c r="B98" s="41"/>
      <c r="C98" s="42"/>
      <c r="D98" s="227" t="s">
        <v>171</v>
      </c>
      <c r="E98" s="42"/>
      <c r="F98" s="228" t="s">
        <v>2836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>
      <c r="A99" s="40"/>
      <c r="B99" s="41"/>
      <c r="C99" s="42"/>
      <c r="D99" s="232" t="s">
        <v>173</v>
      </c>
      <c r="E99" s="42"/>
      <c r="F99" s="233" t="s">
        <v>2837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173</v>
      </c>
      <c r="AU99" s="19" t="s">
        <v>81</v>
      </c>
    </row>
    <row r="100" s="15" customFormat="1">
      <c r="A100" s="15"/>
      <c r="B100" s="266"/>
      <c r="C100" s="267"/>
      <c r="D100" s="227" t="s">
        <v>175</v>
      </c>
      <c r="E100" s="268" t="s">
        <v>19</v>
      </c>
      <c r="F100" s="269" t="s">
        <v>2838</v>
      </c>
      <c r="G100" s="267"/>
      <c r="H100" s="268" t="s">
        <v>19</v>
      </c>
      <c r="I100" s="270"/>
      <c r="J100" s="267"/>
      <c r="K100" s="267"/>
      <c r="L100" s="271"/>
      <c r="M100" s="272"/>
      <c r="N100" s="273"/>
      <c r="O100" s="273"/>
      <c r="P100" s="273"/>
      <c r="Q100" s="273"/>
      <c r="R100" s="273"/>
      <c r="S100" s="273"/>
      <c r="T100" s="27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5" t="s">
        <v>175</v>
      </c>
      <c r="AU100" s="275" t="s">
        <v>81</v>
      </c>
      <c r="AV100" s="15" t="s">
        <v>79</v>
      </c>
      <c r="AW100" s="15" t="s">
        <v>33</v>
      </c>
      <c r="AX100" s="15" t="s">
        <v>72</v>
      </c>
      <c r="AY100" s="275" t="s">
        <v>162</v>
      </c>
    </row>
    <row r="101" s="13" customFormat="1">
      <c r="A101" s="13"/>
      <c r="B101" s="234"/>
      <c r="C101" s="235"/>
      <c r="D101" s="227" t="s">
        <v>175</v>
      </c>
      <c r="E101" s="236" t="s">
        <v>19</v>
      </c>
      <c r="F101" s="237" t="s">
        <v>422</v>
      </c>
      <c r="G101" s="235"/>
      <c r="H101" s="238">
        <v>39</v>
      </c>
      <c r="I101" s="239"/>
      <c r="J101" s="235"/>
      <c r="K101" s="235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175</v>
      </c>
      <c r="AU101" s="244" t="s">
        <v>81</v>
      </c>
      <c r="AV101" s="13" t="s">
        <v>81</v>
      </c>
      <c r="AW101" s="13" t="s">
        <v>33</v>
      </c>
      <c r="AX101" s="13" t="s">
        <v>72</v>
      </c>
      <c r="AY101" s="244" t="s">
        <v>162</v>
      </c>
    </row>
    <row r="102" s="15" customFormat="1">
      <c r="A102" s="15"/>
      <c r="B102" s="266"/>
      <c r="C102" s="267"/>
      <c r="D102" s="227" t="s">
        <v>175</v>
      </c>
      <c r="E102" s="268" t="s">
        <v>19</v>
      </c>
      <c r="F102" s="269" t="s">
        <v>2839</v>
      </c>
      <c r="G102" s="267"/>
      <c r="H102" s="268" t="s">
        <v>19</v>
      </c>
      <c r="I102" s="270"/>
      <c r="J102" s="267"/>
      <c r="K102" s="267"/>
      <c r="L102" s="271"/>
      <c r="M102" s="272"/>
      <c r="N102" s="273"/>
      <c r="O102" s="273"/>
      <c r="P102" s="273"/>
      <c r="Q102" s="273"/>
      <c r="R102" s="273"/>
      <c r="S102" s="273"/>
      <c r="T102" s="27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75" t="s">
        <v>175</v>
      </c>
      <c r="AU102" s="275" t="s">
        <v>81</v>
      </c>
      <c r="AV102" s="15" t="s">
        <v>79</v>
      </c>
      <c r="AW102" s="15" t="s">
        <v>33</v>
      </c>
      <c r="AX102" s="15" t="s">
        <v>72</v>
      </c>
      <c r="AY102" s="275" t="s">
        <v>162</v>
      </c>
    </row>
    <row r="103" s="13" customFormat="1">
      <c r="A103" s="13"/>
      <c r="B103" s="234"/>
      <c r="C103" s="235"/>
      <c r="D103" s="227" t="s">
        <v>175</v>
      </c>
      <c r="E103" s="236" t="s">
        <v>19</v>
      </c>
      <c r="F103" s="237" t="s">
        <v>422</v>
      </c>
      <c r="G103" s="235"/>
      <c r="H103" s="238">
        <v>39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175</v>
      </c>
      <c r="AU103" s="244" t="s">
        <v>81</v>
      </c>
      <c r="AV103" s="13" t="s">
        <v>81</v>
      </c>
      <c r="AW103" s="13" t="s">
        <v>33</v>
      </c>
      <c r="AX103" s="13" t="s">
        <v>72</v>
      </c>
      <c r="AY103" s="244" t="s">
        <v>162</v>
      </c>
    </row>
    <row r="104" s="15" customFormat="1">
      <c r="A104" s="15"/>
      <c r="B104" s="266"/>
      <c r="C104" s="267"/>
      <c r="D104" s="227" t="s">
        <v>175</v>
      </c>
      <c r="E104" s="268" t="s">
        <v>19</v>
      </c>
      <c r="F104" s="269" t="s">
        <v>2840</v>
      </c>
      <c r="G104" s="267"/>
      <c r="H104" s="268" t="s">
        <v>19</v>
      </c>
      <c r="I104" s="270"/>
      <c r="J104" s="267"/>
      <c r="K104" s="267"/>
      <c r="L104" s="271"/>
      <c r="M104" s="272"/>
      <c r="N104" s="273"/>
      <c r="O104" s="273"/>
      <c r="P104" s="273"/>
      <c r="Q104" s="273"/>
      <c r="R104" s="273"/>
      <c r="S104" s="273"/>
      <c r="T104" s="274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75" t="s">
        <v>175</v>
      </c>
      <c r="AU104" s="275" t="s">
        <v>81</v>
      </c>
      <c r="AV104" s="15" t="s">
        <v>79</v>
      </c>
      <c r="AW104" s="15" t="s">
        <v>33</v>
      </c>
      <c r="AX104" s="15" t="s">
        <v>72</v>
      </c>
      <c r="AY104" s="275" t="s">
        <v>162</v>
      </c>
    </row>
    <row r="105" s="13" customFormat="1">
      <c r="A105" s="13"/>
      <c r="B105" s="234"/>
      <c r="C105" s="235"/>
      <c r="D105" s="227" t="s">
        <v>175</v>
      </c>
      <c r="E105" s="236" t="s">
        <v>19</v>
      </c>
      <c r="F105" s="237" t="s">
        <v>2841</v>
      </c>
      <c r="G105" s="235"/>
      <c r="H105" s="238">
        <v>73.275000000000006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175</v>
      </c>
      <c r="AU105" s="244" t="s">
        <v>81</v>
      </c>
      <c r="AV105" s="13" t="s">
        <v>81</v>
      </c>
      <c r="AW105" s="13" t="s">
        <v>33</v>
      </c>
      <c r="AX105" s="13" t="s">
        <v>72</v>
      </c>
      <c r="AY105" s="244" t="s">
        <v>162</v>
      </c>
    </row>
    <row r="106" s="14" customFormat="1">
      <c r="A106" s="14"/>
      <c r="B106" s="245"/>
      <c r="C106" s="246"/>
      <c r="D106" s="227" t="s">
        <v>175</v>
      </c>
      <c r="E106" s="247" t="s">
        <v>19</v>
      </c>
      <c r="F106" s="248" t="s">
        <v>177</v>
      </c>
      <c r="G106" s="246"/>
      <c r="H106" s="249">
        <v>151.27500000000001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175</v>
      </c>
      <c r="AU106" s="255" t="s">
        <v>81</v>
      </c>
      <c r="AV106" s="14" t="s">
        <v>169</v>
      </c>
      <c r="AW106" s="14" t="s">
        <v>33</v>
      </c>
      <c r="AX106" s="14" t="s">
        <v>79</v>
      </c>
      <c r="AY106" s="255" t="s">
        <v>162</v>
      </c>
    </row>
    <row r="107" s="2" customFormat="1" ht="24.15" customHeight="1">
      <c r="A107" s="40"/>
      <c r="B107" s="41"/>
      <c r="C107" s="214" t="s">
        <v>184</v>
      </c>
      <c r="D107" s="214" t="s">
        <v>164</v>
      </c>
      <c r="E107" s="215" t="s">
        <v>1481</v>
      </c>
      <c r="F107" s="216" t="s">
        <v>1482</v>
      </c>
      <c r="G107" s="217" t="s">
        <v>167</v>
      </c>
      <c r="H107" s="218">
        <v>151.27500000000001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2842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1484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1485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15" customFormat="1">
      <c r="A110" s="15"/>
      <c r="B110" s="266"/>
      <c r="C110" s="267"/>
      <c r="D110" s="227" t="s">
        <v>175</v>
      </c>
      <c r="E110" s="268" t="s">
        <v>19</v>
      </c>
      <c r="F110" s="269" t="s">
        <v>2843</v>
      </c>
      <c r="G110" s="267"/>
      <c r="H110" s="268" t="s">
        <v>19</v>
      </c>
      <c r="I110" s="270"/>
      <c r="J110" s="267"/>
      <c r="K110" s="267"/>
      <c r="L110" s="271"/>
      <c r="M110" s="272"/>
      <c r="N110" s="273"/>
      <c r="O110" s="273"/>
      <c r="P110" s="273"/>
      <c r="Q110" s="273"/>
      <c r="R110" s="273"/>
      <c r="S110" s="273"/>
      <c r="T110" s="27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5" t="s">
        <v>175</v>
      </c>
      <c r="AU110" s="275" t="s">
        <v>81</v>
      </c>
      <c r="AV110" s="15" t="s">
        <v>79</v>
      </c>
      <c r="AW110" s="15" t="s">
        <v>33</v>
      </c>
      <c r="AX110" s="15" t="s">
        <v>72</v>
      </c>
      <c r="AY110" s="275" t="s">
        <v>162</v>
      </c>
    </row>
    <row r="111" s="13" customFormat="1">
      <c r="A111" s="13"/>
      <c r="B111" s="234"/>
      <c r="C111" s="235"/>
      <c r="D111" s="227" t="s">
        <v>175</v>
      </c>
      <c r="E111" s="236" t="s">
        <v>19</v>
      </c>
      <c r="F111" s="237" t="s">
        <v>422</v>
      </c>
      <c r="G111" s="235"/>
      <c r="H111" s="238">
        <v>39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175</v>
      </c>
      <c r="AU111" s="244" t="s">
        <v>81</v>
      </c>
      <c r="AV111" s="13" t="s">
        <v>81</v>
      </c>
      <c r="AW111" s="13" t="s">
        <v>33</v>
      </c>
      <c r="AX111" s="13" t="s">
        <v>72</v>
      </c>
      <c r="AY111" s="244" t="s">
        <v>162</v>
      </c>
    </row>
    <row r="112" s="15" customFormat="1">
      <c r="A112" s="15"/>
      <c r="B112" s="266"/>
      <c r="C112" s="267"/>
      <c r="D112" s="227" t="s">
        <v>175</v>
      </c>
      <c r="E112" s="268" t="s">
        <v>19</v>
      </c>
      <c r="F112" s="269" t="s">
        <v>2844</v>
      </c>
      <c r="G112" s="267"/>
      <c r="H112" s="268" t="s">
        <v>19</v>
      </c>
      <c r="I112" s="270"/>
      <c r="J112" s="267"/>
      <c r="K112" s="267"/>
      <c r="L112" s="271"/>
      <c r="M112" s="272"/>
      <c r="N112" s="273"/>
      <c r="O112" s="273"/>
      <c r="P112" s="273"/>
      <c r="Q112" s="273"/>
      <c r="R112" s="273"/>
      <c r="S112" s="273"/>
      <c r="T112" s="274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75" t="s">
        <v>175</v>
      </c>
      <c r="AU112" s="275" t="s">
        <v>81</v>
      </c>
      <c r="AV112" s="15" t="s">
        <v>79</v>
      </c>
      <c r="AW112" s="15" t="s">
        <v>33</v>
      </c>
      <c r="AX112" s="15" t="s">
        <v>72</v>
      </c>
      <c r="AY112" s="275" t="s">
        <v>162</v>
      </c>
    </row>
    <row r="113" s="13" customFormat="1">
      <c r="A113" s="13"/>
      <c r="B113" s="234"/>
      <c r="C113" s="235"/>
      <c r="D113" s="227" t="s">
        <v>175</v>
      </c>
      <c r="E113" s="236" t="s">
        <v>19</v>
      </c>
      <c r="F113" s="237" t="s">
        <v>422</v>
      </c>
      <c r="G113" s="235"/>
      <c r="H113" s="238">
        <v>39</v>
      </c>
      <c r="I113" s="239"/>
      <c r="J113" s="235"/>
      <c r="K113" s="235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175</v>
      </c>
      <c r="AU113" s="244" t="s">
        <v>81</v>
      </c>
      <c r="AV113" s="13" t="s">
        <v>81</v>
      </c>
      <c r="AW113" s="13" t="s">
        <v>33</v>
      </c>
      <c r="AX113" s="13" t="s">
        <v>72</v>
      </c>
      <c r="AY113" s="244" t="s">
        <v>162</v>
      </c>
    </row>
    <row r="114" s="15" customFormat="1">
      <c r="A114" s="15"/>
      <c r="B114" s="266"/>
      <c r="C114" s="267"/>
      <c r="D114" s="227" t="s">
        <v>175</v>
      </c>
      <c r="E114" s="268" t="s">
        <v>19</v>
      </c>
      <c r="F114" s="269" t="s">
        <v>2845</v>
      </c>
      <c r="G114" s="267"/>
      <c r="H114" s="268" t="s">
        <v>19</v>
      </c>
      <c r="I114" s="270"/>
      <c r="J114" s="267"/>
      <c r="K114" s="267"/>
      <c r="L114" s="271"/>
      <c r="M114" s="272"/>
      <c r="N114" s="273"/>
      <c r="O114" s="273"/>
      <c r="P114" s="273"/>
      <c r="Q114" s="273"/>
      <c r="R114" s="273"/>
      <c r="S114" s="273"/>
      <c r="T114" s="27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75" t="s">
        <v>175</v>
      </c>
      <c r="AU114" s="275" t="s">
        <v>81</v>
      </c>
      <c r="AV114" s="15" t="s">
        <v>79</v>
      </c>
      <c r="AW114" s="15" t="s">
        <v>33</v>
      </c>
      <c r="AX114" s="15" t="s">
        <v>72</v>
      </c>
      <c r="AY114" s="275" t="s">
        <v>162</v>
      </c>
    </row>
    <row r="115" s="13" customFormat="1">
      <c r="A115" s="13"/>
      <c r="B115" s="234"/>
      <c r="C115" s="235"/>
      <c r="D115" s="227" t="s">
        <v>175</v>
      </c>
      <c r="E115" s="236" t="s">
        <v>19</v>
      </c>
      <c r="F115" s="237" t="s">
        <v>2841</v>
      </c>
      <c r="G115" s="235"/>
      <c r="H115" s="238">
        <v>73.275000000000006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175</v>
      </c>
      <c r="AU115" s="244" t="s">
        <v>81</v>
      </c>
      <c r="AV115" s="13" t="s">
        <v>81</v>
      </c>
      <c r="AW115" s="13" t="s">
        <v>33</v>
      </c>
      <c r="AX115" s="13" t="s">
        <v>72</v>
      </c>
      <c r="AY115" s="244" t="s">
        <v>162</v>
      </c>
    </row>
    <row r="116" s="14" customFormat="1">
      <c r="A116" s="14"/>
      <c r="B116" s="245"/>
      <c r="C116" s="246"/>
      <c r="D116" s="227" t="s">
        <v>175</v>
      </c>
      <c r="E116" s="247" t="s">
        <v>19</v>
      </c>
      <c r="F116" s="248" t="s">
        <v>177</v>
      </c>
      <c r="G116" s="246"/>
      <c r="H116" s="249">
        <v>151.27500000000001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175</v>
      </c>
      <c r="AU116" s="255" t="s">
        <v>81</v>
      </c>
      <c r="AV116" s="14" t="s">
        <v>169</v>
      </c>
      <c r="AW116" s="14" t="s">
        <v>33</v>
      </c>
      <c r="AX116" s="14" t="s">
        <v>79</v>
      </c>
      <c r="AY116" s="255" t="s">
        <v>162</v>
      </c>
    </row>
    <row r="117" s="2" customFormat="1" ht="16.5" customHeight="1">
      <c r="A117" s="40"/>
      <c r="B117" s="41"/>
      <c r="C117" s="214" t="s">
        <v>169</v>
      </c>
      <c r="D117" s="214" t="s">
        <v>164</v>
      </c>
      <c r="E117" s="215" t="s">
        <v>218</v>
      </c>
      <c r="F117" s="216" t="s">
        <v>219</v>
      </c>
      <c r="G117" s="217" t="s">
        <v>167</v>
      </c>
      <c r="H117" s="218">
        <v>39</v>
      </c>
      <c r="I117" s="219"/>
      <c r="J117" s="220">
        <f>ROUND(I117*H117,2)</f>
        <v>0</v>
      </c>
      <c r="K117" s="216" t="s">
        <v>168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169</v>
      </c>
      <c r="AT117" s="225" t="s">
        <v>164</v>
      </c>
      <c r="AU117" s="225" t="s">
        <v>81</v>
      </c>
      <c r="AY117" s="19" t="s">
        <v>162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169</v>
      </c>
      <c r="BM117" s="225" t="s">
        <v>2846</v>
      </c>
    </row>
    <row r="118" s="2" customFormat="1">
      <c r="A118" s="40"/>
      <c r="B118" s="41"/>
      <c r="C118" s="42"/>
      <c r="D118" s="227" t="s">
        <v>171</v>
      </c>
      <c r="E118" s="42"/>
      <c r="F118" s="228" t="s">
        <v>221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171</v>
      </c>
      <c r="AU118" s="19" t="s">
        <v>81</v>
      </c>
    </row>
    <row r="119" s="2" customFormat="1">
      <c r="A119" s="40"/>
      <c r="B119" s="41"/>
      <c r="C119" s="42"/>
      <c r="D119" s="232" t="s">
        <v>173</v>
      </c>
      <c r="E119" s="42"/>
      <c r="F119" s="233" t="s">
        <v>222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173</v>
      </c>
      <c r="AU119" s="19" t="s">
        <v>81</v>
      </c>
    </row>
    <row r="120" s="15" customFormat="1">
      <c r="A120" s="15"/>
      <c r="B120" s="266"/>
      <c r="C120" s="267"/>
      <c r="D120" s="227" t="s">
        <v>175</v>
      </c>
      <c r="E120" s="268" t="s">
        <v>19</v>
      </c>
      <c r="F120" s="269" t="s">
        <v>2847</v>
      </c>
      <c r="G120" s="267"/>
      <c r="H120" s="268" t="s">
        <v>19</v>
      </c>
      <c r="I120" s="270"/>
      <c r="J120" s="267"/>
      <c r="K120" s="267"/>
      <c r="L120" s="271"/>
      <c r="M120" s="272"/>
      <c r="N120" s="273"/>
      <c r="O120" s="273"/>
      <c r="P120" s="273"/>
      <c r="Q120" s="273"/>
      <c r="R120" s="273"/>
      <c r="S120" s="273"/>
      <c r="T120" s="27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5" t="s">
        <v>175</v>
      </c>
      <c r="AU120" s="275" t="s">
        <v>81</v>
      </c>
      <c r="AV120" s="15" t="s">
        <v>79</v>
      </c>
      <c r="AW120" s="15" t="s">
        <v>33</v>
      </c>
      <c r="AX120" s="15" t="s">
        <v>72</v>
      </c>
      <c r="AY120" s="275" t="s">
        <v>162</v>
      </c>
    </row>
    <row r="121" s="13" customFormat="1">
      <c r="A121" s="13"/>
      <c r="B121" s="234"/>
      <c r="C121" s="235"/>
      <c r="D121" s="227" t="s">
        <v>175</v>
      </c>
      <c r="E121" s="236" t="s">
        <v>19</v>
      </c>
      <c r="F121" s="237" t="s">
        <v>422</v>
      </c>
      <c r="G121" s="235"/>
      <c r="H121" s="238">
        <v>39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175</v>
      </c>
      <c r="AU121" s="244" t="s">
        <v>81</v>
      </c>
      <c r="AV121" s="13" t="s">
        <v>81</v>
      </c>
      <c r="AW121" s="13" t="s">
        <v>33</v>
      </c>
      <c r="AX121" s="13" t="s">
        <v>79</v>
      </c>
      <c r="AY121" s="244" t="s">
        <v>162</v>
      </c>
    </row>
    <row r="122" s="2" customFormat="1" ht="24.15" customHeight="1">
      <c r="A122" s="40"/>
      <c r="B122" s="41"/>
      <c r="C122" s="214" t="s">
        <v>197</v>
      </c>
      <c r="D122" s="214" t="s">
        <v>164</v>
      </c>
      <c r="E122" s="215" t="s">
        <v>224</v>
      </c>
      <c r="F122" s="216" t="s">
        <v>225</v>
      </c>
      <c r="G122" s="217" t="s">
        <v>167</v>
      </c>
      <c r="H122" s="218">
        <v>112.27500000000001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169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2848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227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228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13" customFormat="1">
      <c r="A125" s="13"/>
      <c r="B125" s="234"/>
      <c r="C125" s="235"/>
      <c r="D125" s="227" t="s">
        <v>175</v>
      </c>
      <c r="E125" s="236" t="s">
        <v>19</v>
      </c>
      <c r="F125" s="237" t="s">
        <v>2849</v>
      </c>
      <c r="G125" s="235"/>
      <c r="H125" s="238">
        <v>25.199999999999999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175</v>
      </c>
      <c r="AU125" s="244" t="s">
        <v>81</v>
      </c>
      <c r="AV125" s="13" t="s">
        <v>81</v>
      </c>
      <c r="AW125" s="13" t="s">
        <v>33</v>
      </c>
      <c r="AX125" s="13" t="s">
        <v>72</v>
      </c>
      <c r="AY125" s="244" t="s">
        <v>162</v>
      </c>
    </row>
    <row r="126" s="13" customFormat="1">
      <c r="A126" s="13"/>
      <c r="B126" s="234"/>
      <c r="C126" s="235"/>
      <c r="D126" s="227" t="s">
        <v>175</v>
      </c>
      <c r="E126" s="236" t="s">
        <v>19</v>
      </c>
      <c r="F126" s="237" t="s">
        <v>2850</v>
      </c>
      <c r="G126" s="235"/>
      <c r="H126" s="238">
        <v>87.075000000000003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175</v>
      </c>
      <c r="AU126" s="244" t="s">
        <v>81</v>
      </c>
      <c r="AV126" s="13" t="s">
        <v>81</v>
      </c>
      <c r="AW126" s="13" t="s">
        <v>33</v>
      </c>
      <c r="AX126" s="13" t="s">
        <v>72</v>
      </c>
      <c r="AY126" s="244" t="s">
        <v>162</v>
      </c>
    </row>
    <row r="127" s="14" customFormat="1">
      <c r="A127" s="14"/>
      <c r="B127" s="245"/>
      <c r="C127" s="246"/>
      <c r="D127" s="227" t="s">
        <v>175</v>
      </c>
      <c r="E127" s="247" t="s">
        <v>19</v>
      </c>
      <c r="F127" s="248" t="s">
        <v>177</v>
      </c>
      <c r="G127" s="246"/>
      <c r="H127" s="249">
        <v>112.27500000000001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175</v>
      </c>
      <c r="AU127" s="255" t="s">
        <v>81</v>
      </c>
      <c r="AV127" s="14" t="s">
        <v>169</v>
      </c>
      <c r="AW127" s="14" t="s">
        <v>33</v>
      </c>
      <c r="AX127" s="14" t="s">
        <v>79</v>
      </c>
      <c r="AY127" s="255" t="s">
        <v>162</v>
      </c>
    </row>
    <row r="128" s="12" customFormat="1" ht="22.8" customHeight="1">
      <c r="A128" s="12"/>
      <c r="B128" s="198"/>
      <c r="C128" s="199"/>
      <c r="D128" s="200" t="s">
        <v>71</v>
      </c>
      <c r="E128" s="212" t="s">
        <v>81</v>
      </c>
      <c r="F128" s="212" t="s">
        <v>249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SUM(P129:P150)</f>
        <v>0</v>
      </c>
      <c r="Q128" s="206"/>
      <c r="R128" s="207">
        <f>SUM(R129:R150)</f>
        <v>37.624798949999992</v>
      </c>
      <c r="S128" s="206"/>
      <c r="T128" s="208">
        <f>SUM(T129:T150)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79</v>
      </c>
      <c r="AT128" s="210" t="s">
        <v>71</v>
      </c>
      <c r="AU128" s="210" t="s">
        <v>79</v>
      </c>
      <c r="AY128" s="209" t="s">
        <v>162</v>
      </c>
      <c r="BK128" s="211">
        <f>SUM(BK129:BK150)</f>
        <v>0</v>
      </c>
    </row>
    <row r="129" s="2" customFormat="1" ht="24.15" customHeight="1">
      <c r="A129" s="40"/>
      <c r="B129" s="41"/>
      <c r="C129" s="214" t="s">
        <v>203</v>
      </c>
      <c r="D129" s="214" t="s">
        <v>164</v>
      </c>
      <c r="E129" s="215" t="s">
        <v>2851</v>
      </c>
      <c r="F129" s="216" t="s">
        <v>2852</v>
      </c>
      <c r="G129" s="217" t="s">
        <v>167</v>
      </c>
      <c r="H129" s="218">
        <v>14.699999999999999</v>
      </c>
      <c r="I129" s="219"/>
      <c r="J129" s="220">
        <f>ROUND(I129*H129,2)</f>
        <v>0</v>
      </c>
      <c r="K129" s="216" t="s">
        <v>168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2.5018699999999998</v>
      </c>
      <c r="R129" s="223">
        <f>Q129*H129</f>
        <v>36.777488999999996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169</v>
      </c>
      <c r="AT129" s="225" t="s">
        <v>164</v>
      </c>
      <c r="AU129" s="225" t="s">
        <v>81</v>
      </c>
      <c r="AY129" s="19" t="s">
        <v>162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169</v>
      </c>
      <c r="BM129" s="225" t="s">
        <v>2853</v>
      </c>
    </row>
    <row r="130" s="2" customFormat="1">
      <c r="A130" s="40"/>
      <c r="B130" s="41"/>
      <c r="C130" s="42"/>
      <c r="D130" s="227" t="s">
        <v>171</v>
      </c>
      <c r="E130" s="42"/>
      <c r="F130" s="228" t="s">
        <v>2854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171</v>
      </c>
      <c r="AU130" s="19" t="s">
        <v>81</v>
      </c>
    </row>
    <row r="131" s="2" customFormat="1">
      <c r="A131" s="40"/>
      <c r="B131" s="41"/>
      <c r="C131" s="42"/>
      <c r="D131" s="232" t="s">
        <v>173</v>
      </c>
      <c r="E131" s="42"/>
      <c r="F131" s="233" t="s">
        <v>2855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173</v>
      </c>
      <c r="AU131" s="19" t="s">
        <v>81</v>
      </c>
    </row>
    <row r="132" s="13" customFormat="1">
      <c r="A132" s="13"/>
      <c r="B132" s="234"/>
      <c r="C132" s="235"/>
      <c r="D132" s="227" t="s">
        <v>175</v>
      </c>
      <c r="E132" s="236" t="s">
        <v>19</v>
      </c>
      <c r="F132" s="237" t="s">
        <v>2856</v>
      </c>
      <c r="G132" s="235"/>
      <c r="H132" s="238">
        <v>3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175</v>
      </c>
      <c r="AU132" s="244" t="s">
        <v>81</v>
      </c>
      <c r="AV132" s="13" t="s">
        <v>81</v>
      </c>
      <c r="AW132" s="13" t="s">
        <v>33</v>
      </c>
      <c r="AX132" s="13" t="s">
        <v>72</v>
      </c>
      <c r="AY132" s="244" t="s">
        <v>162</v>
      </c>
    </row>
    <row r="133" s="13" customFormat="1">
      <c r="A133" s="13"/>
      <c r="B133" s="234"/>
      <c r="C133" s="235"/>
      <c r="D133" s="227" t="s">
        <v>175</v>
      </c>
      <c r="E133" s="236" t="s">
        <v>19</v>
      </c>
      <c r="F133" s="237" t="s">
        <v>2857</v>
      </c>
      <c r="G133" s="235"/>
      <c r="H133" s="238">
        <v>11.699999999999999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175</v>
      </c>
      <c r="AU133" s="244" t="s">
        <v>81</v>
      </c>
      <c r="AV133" s="13" t="s">
        <v>81</v>
      </c>
      <c r="AW133" s="13" t="s">
        <v>33</v>
      </c>
      <c r="AX133" s="13" t="s">
        <v>72</v>
      </c>
      <c r="AY133" s="244" t="s">
        <v>162</v>
      </c>
    </row>
    <row r="134" s="14" customFormat="1">
      <c r="A134" s="14"/>
      <c r="B134" s="245"/>
      <c r="C134" s="246"/>
      <c r="D134" s="227" t="s">
        <v>175</v>
      </c>
      <c r="E134" s="247" t="s">
        <v>19</v>
      </c>
      <c r="F134" s="248" t="s">
        <v>177</v>
      </c>
      <c r="G134" s="246"/>
      <c r="H134" s="249">
        <v>14.699999999999999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175</v>
      </c>
      <c r="AU134" s="255" t="s">
        <v>81</v>
      </c>
      <c r="AV134" s="14" t="s">
        <v>169</v>
      </c>
      <c r="AW134" s="14" t="s">
        <v>33</v>
      </c>
      <c r="AX134" s="14" t="s">
        <v>79</v>
      </c>
      <c r="AY134" s="255" t="s">
        <v>162</v>
      </c>
    </row>
    <row r="135" s="2" customFormat="1" ht="16.5" customHeight="1">
      <c r="A135" s="40"/>
      <c r="B135" s="41"/>
      <c r="C135" s="214" t="s">
        <v>209</v>
      </c>
      <c r="D135" s="214" t="s">
        <v>164</v>
      </c>
      <c r="E135" s="215" t="s">
        <v>1543</v>
      </c>
      <c r="F135" s="216" t="s">
        <v>1544</v>
      </c>
      <c r="G135" s="217" t="s">
        <v>245</v>
      </c>
      <c r="H135" s="218">
        <v>24.600000000000001</v>
      </c>
      <c r="I135" s="219"/>
      <c r="J135" s="220">
        <f>ROUND(I135*H135,2)</f>
        <v>0</v>
      </c>
      <c r="K135" s="216" t="s">
        <v>168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0.0026900000000000001</v>
      </c>
      <c r="R135" s="223">
        <f>Q135*H135</f>
        <v>0.066174000000000011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169</v>
      </c>
      <c r="AT135" s="225" t="s">
        <v>164</v>
      </c>
      <c r="AU135" s="225" t="s">
        <v>81</v>
      </c>
      <c r="AY135" s="19" t="s">
        <v>162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169</v>
      </c>
      <c r="BM135" s="225" t="s">
        <v>2858</v>
      </c>
    </row>
    <row r="136" s="2" customFormat="1">
      <c r="A136" s="40"/>
      <c r="B136" s="41"/>
      <c r="C136" s="42"/>
      <c r="D136" s="227" t="s">
        <v>171</v>
      </c>
      <c r="E136" s="42"/>
      <c r="F136" s="228" t="s">
        <v>1546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171</v>
      </c>
      <c r="AU136" s="19" t="s">
        <v>81</v>
      </c>
    </row>
    <row r="137" s="2" customFormat="1">
      <c r="A137" s="40"/>
      <c r="B137" s="41"/>
      <c r="C137" s="42"/>
      <c r="D137" s="232" t="s">
        <v>173</v>
      </c>
      <c r="E137" s="42"/>
      <c r="F137" s="233" t="s">
        <v>1547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173</v>
      </c>
      <c r="AU137" s="19" t="s">
        <v>81</v>
      </c>
    </row>
    <row r="138" s="13" customFormat="1">
      <c r="A138" s="13"/>
      <c r="B138" s="234"/>
      <c r="C138" s="235"/>
      <c r="D138" s="227" t="s">
        <v>175</v>
      </c>
      <c r="E138" s="236" t="s">
        <v>19</v>
      </c>
      <c r="F138" s="237" t="s">
        <v>2859</v>
      </c>
      <c r="G138" s="235"/>
      <c r="H138" s="238">
        <v>0.59999999999999998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175</v>
      </c>
      <c r="AU138" s="244" t="s">
        <v>81</v>
      </c>
      <c r="AV138" s="13" t="s">
        <v>81</v>
      </c>
      <c r="AW138" s="13" t="s">
        <v>33</v>
      </c>
      <c r="AX138" s="13" t="s">
        <v>72</v>
      </c>
      <c r="AY138" s="244" t="s">
        <v>162</v>
      </c>
    </row>
    <row r="139" s="13" customFormat="1">
      <c r="A139" s="13"/>
      <c r="B139" s="234"/>
      <c r="C139" s="235"/>
      <c r="D139" s="227" t="s">
        <v>175</v>
      </c>
      <c r="E139" s="236" t="s">
        <v>19</v>
      </c>
      <c r="F139" s="237" t="s">
        <v>2860</v>
      </c>
      <c r="G139" s="235"/>
      <c r="H139" s="238">
        <v>12.25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175</v>
      </c>
      <c r="AU139" s="244" t="s">
        <v>81</v>
      </c>
      <c r="AV139" s="13" t="s">
        <v>81</v>
      </c>
      <c r="AW139" s="13" t="s">
        <v>33</v>
      </c>
      <c r="AX139" s="13" t="s">
        <v>72</v>
      </c>
      <c r="AY139" s="244" t="s">
        <v>162</v>
      </c>
    </row>
    <row r="140" s="13" customFormat="1">
      <c r="A140" s="13"/>
      <c r="B140" s="234"/>
      <c r="C140" s="235"/>
      <c r="D140" s="227" t="s">
        <v>175</v>
      </c>
      <c r="E140" s="236" t="s">
        <v>19</v>
      </c>
      <c r="F140" s="237" t="s">
        <v>2861</v>
      </c>
      <c r="G140" s="235"/>
      <c r="H140" s="238">
        <v>11.75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175</v>
      </c>
      <c r="AU140" s="244" t="s">
        <v>81</v>
      </c>
      <c r="AV140" s="13" t="s">
        <v>81</v>
      </c>
      <c r="AW140" s="13" t="s">
        <v>33</v>
      </c>
      <c r="AX140" s="13" t="s">
        <v>72</v>
      </c>
      <c r="AY140" s="244" t="s">
        <v>162</v>
      </c>
    </row>
    <row r="141" s="14" customFormat="1">
      <c r="A141" s="14"/>
      <c r="B141" s="245"/>
      <c r="C141" s="246"/>
      <c r="D141" s="227" t="s">
        <v>175</v>
      </c>
      <c r="E141" s="247" t="s">
        <v>19</v>
      </c>
      <c r="F141" s="248" t="s">
        <v>177</v>
      </c>
      <c r="G141" s="246"/>
      <c r="H141" s="249">
        <v>24.600000000000001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175</v>
      </c>
      <c r="AU141" s="255" t="s">
        <v>81</v>
      </c>
      <c r="AV141" s="14" t="s">
        <v>169</v>
      </c>
      <c r="AW141" s="14" t="s">
        <v>33</v>
      </c>
      <c r="AX141" s="14" t="s">
        <v>79</v>
      </c>
      <c r="AY141" s="255" t="s">
        <v>162</v>
      </c>
    </row>
    <row r="142" s="2" customFormat="1" ht="16.5" customHeight="1">
      <c r="A142" s="40"/>
      <c r="B142" s="41"/>
      <c r="C142" s="214" t="s">
        <v>217</v>
      </c>
      <c r="D142" s="214" t="s">
        <v>164</v>
      </c>
      <c r="E142" s="215" t="s">
        <v>1550</v>
      </c>
      <c r="F142" s="216" t="s">
        <v>1551</v>
      </c>
      <c r="G142" s="217" t="s">
        <v>245</v>
      </c>
      <c r="H142" s="218">
        <v>24.600000000000001</v>
      </c>
      <c r="I142" s="219"/>
      <c r="J142" s="220">
        <f>ROUND(I142*H142,2)</f>
        <v>0</v>
      </c>
      <c r="K142" s="216" t="s">
        <v>168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169</v>
      </c>
      <c r="AT142" s="225" t="s">
        <v>164</v>
      </c>
      <c r="AU142" s="225" t="s">
        <v>81</v>
      </c>
      <c r="AY142" s="19" t="s">
        <v>162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169</v>
      </c>
      <c r="BM142" s="225" t="s">
        <v>2862</v>
      </c>
    </row>
    <row r="143" s="2" customFormat="1">
      <c r="A143" s="40"/>
      <c r="B143" s="41"/>
      <c r="C143" s="42"/>
      <c r="D143" s="227" t="s">
        <v>171</v>
      </c>
      <c r="E143" s="42"/>
      <c r="F143" s="228" t="s">
        <v>1553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171</v>
      </c>
      <c r="AU143" s="19" t="s">
        <v>81</v>
      </c>
    </row>
    <row r="144" s="2" customFormat="1">
      <c r="A144" s="40"/>
      <c r="B144" s="41"/>
      <c r="C144" s="42"/>
      <c r="D144" s="232" t="s">
        <v>173</v>
      </c>
      <c r="E144" s="42"/>
      <c r="F144" s="233" t="s">
        <v>1554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173</v>
      </c>
      <c r="AU144" s="19" t="s">
        <v>81</v>
      </c>
    </row>
    <row r="145" s="2" customFormat="1" ht="16.5" customHeight="1">
      <c r="A145" s="40"/>
      <c r="B145" s="41"/>
      <c r="C145" s="214" t="s">
        <v>223</v>
      </c>
      <c r="D145" s="214" t="s">
        <v>164</v>
      </c>
      <c r="E145" s="215" t="s">
        <v>2863</v>
      </c>
      <c r="F145" s="216" t="s">
        <v>2864</v>
      </c>
      <c r="G145" s="217" t="s">
        <v>212</v>
      </c>
      <c r="H145" s="218">
        <v>0.73499999999999999</v>
      </c>
      <c r="I145" s="219"/>
      <c r="J145" s="220">
        <f>ROUND(I145*H145,2)</f>
        <v>0</v>
      </c>
      <c r="K145" s="216" t="s">
        <v>168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1.06277</v>
      </c>
      <c r="R145" s="223">
        <f>Q145*H145</f>
        <v>0.78113595000000002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169</v>
      </c>
      <c r="AT145" s="225" t="s">
        <v>164</v>
      </c>
      <c r="AU145" s="225" t="s">
        <v>81</v>
      </c>
      <c r="AY145" s="19" t="s">
        <v>162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169</v>
      </c>
      <c r="BM145" s="225" t="s">
        <v>2865</v>
      </c>
    </row>
    <row r="146" s="2" customFormat="1">
      <c r="A146" s="40"/>
      <c r="B146" s="41"/>
      <c r="C146" s="42"/>
      <c r="D146" s="227" t="s">
        <v>171</v>
      </c>
      <c r="E146" s="42"/>
      <c r="F146" s="228" t="s">
        <v>2866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171</v>
      </c>
      <c r="AU146" s="19" t="s">
        <v>81</v>
      </c>
    </row>
    <row r="147" s="2" customFormat="1">
      <c r="A147" s="40"/>
      <c r="B147" s="41"/>
      <c r="C147" s="42"/>
      <c r="D147" s="232" t="s">
        <v>173</v>
      </c>
      <c r="E147" s="42"/>
      <c r="F147" s="233" t="s">
        <v>2867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173</v>
      </c>
      <c r="AU147" s="19" t="s">
        <v>81</v>
      </c>
    </row>
    <row r="148" s="15" customFormat="1">
      <c r="A148" s="15"/>
      <c r="B148" s="266"/>
      <c r="C148" s="267"/>
      <c r="D148" s="227" t="s">
        <v>175</v>
      </c>
      <c r="E148" s="268" t="s">
        <v>19</v>
      </c>
      <c r="F148" s="269" t="s">
        <v>2868</v>
      </c>
      <c r="G148" s="267"/>
      <c r="H148" s="268" t="s">
        <v>19</v>
      </c>
      <c r="I148" s="270"/>
      <c r="J148" s="267"/>
      <c r="K148" s="267"/>
      <c r="L148" s="271"/>
      <c r="M148" s="272"/>
      <c r="N148" s="273"/>
      <c r="O148" s="273"/>
      <c r="P148" s="273"/>
      <c r="Q148" s="273"/>
      <c r="R148" s="273"/>
      <c r="S148" s="273"/>
      <c r="T148" s="27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5" t="s">
        <v>175</v>
      </c>
      <c r="AU148" s="275" t="s">
        <v>81</v>
      </c>
      <c r="AV148" s="15" t="s">
        <v>79</v>
      </c>
      <c r="AW148" s="15" t="s">
        <v>33</v>
      </c>
      <c r="AX148" s="15" t="s">
        <v>72</v>
      </c>
      <c r="AY148" s="275" t="s">
        <v>162</v>
      </c>
    </row>
    <row r="149" s="13" customFormat="1">
      <c r="A149" s="13"/>
      <c r="B149" s="234"/>
      <c r="C149" s="235"/>
      <c r="D149" s="227" t="s">
        <v>175</v>
      </c>
      <c r="E149" s="236" t="s">
        <v>19</v>
      </c>
      <c r="F149" s="237" t="s">
        <v>2869</v>
      </c>
      <c r="G149" s="235"/>
      <c r="H149" s="238">
        <v>0.73499999999999999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175</v>
      </c>
      <c r="AU149" s="244" t="s">
        <v>81</v>
      </c>
      <c r="AV149" s="13" t="s">
        <v>81</v>
      </c>
      <c r="AW149" s="13" t="s">
        <v>33</v>
      </c>
      <c r="AX149" s="13" t="s">
        <v>72</v>
      </c>
      <c r="AY149" s="244" t="s">
        <v>162</v>
      </c>
    </row>
    <row r="150" s="14" customFormat="1">
      <c r="A150" s="14"/>
      <c r="B150" s="245"/>
      <c r="C150" s="246"/>
      <c r="D150" s="227" t="s">
        <v>175</v>
      </c>
      <c r="E150" s="247" t="s">
        <v>19</v>
      </c>
      <c r="F150" s="248" t="s">
        <v>177</v>
      </c>
      <c r="G150" s="246"/>
      <c r="H150" s="249">
        <v>0.73499999999999999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175</v>
      </c>
      <c r="AU150" s="255" t="s">
        <v>81</v>
      </c>
      <c r="AV150" s="14" t="s">
        <v>169</v>
      </c>
      <c r="AW150" s="14" t="s">
        <v>33</v>
      </c>
      <c r="AX150" s="14" t="s">
        <v>79</v>
      </c>
      <c r="AY150" s="255" t="s">
        <v>162</v>
      </c>
    </row>
    <row r="151" s="12" customFormat="1" ht="22.8" customHeight="1">
      <c r="A151" s="12"/>
      <c r="B151" s="198"/>
      <c r="C151" s="199"/>
      <c r="D151" s="200" t="s">
        <v>71</v>
      </c>
      <c r="E151" s="212" t="s">
        <v>184</v>
      </c>
      <c r="F151" s="212" t="s">
        <v>335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SUM(P152:P162)</f>
        <v>0</v>
      </c>
      <c r="Q151" s="206"/>
      <c r="R151" s="207">
        <f>SUM(R152:R162)</f>
        <v>191.60104200000001</v>
      </c>
      <c r="S151" s="206"/>
      <c r="T151" s="208">
        <f>SUM(T152:T162)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79</v>
      </c>
      <c r="AT151" s="210" t="s">
        <v>71</v>
      </c>
      <c r="AU151" s="210" t="s">
        <v>79</v>
      </c>
      <c r="AY151" s="209" t="s">
        <v>162</v>
      </c>
      <c r="BK151" s="211">
        <f>SUM(BK152:BK162)</f>
        <v>0</v>
      </c>
    </row>
    <row r="152" s="2" customFormat="1" ht="37.8" customHeight="1">
      <c r="A152" s="40"/>
      <c r="B152" s="41"/>
      <c r="C152" s="214" t="s">
        <v>118</v>
      </c>
      <c r="D152" s="214" t="s">
        <v>164</v>
      </c>
      <c r="E152" s="215" t="s">
        <v>2870</v>
      </c>
      <c r="F152" s="216" t="s">
        <v>2871</v>
      </c>
      <c r="G152" s="217" t="s">
        <v>167</v>
      </c>
      <c r="H152" s="218">
        <v>83.299999999999997</v>
      </c>
      <c r="I152" s="219"/>
      <c r="J152" s="220">
        <f>ROUND(I152*H152,2)</f>
        <v>0</v>
      </c>
      <c r="K152" s="216" t="s">
        <v>168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2.2912400000000002</v>
      </c>
      <c r="R152" s="223">
        <f>Q152*H152</f>
        <v>190.86029200000002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169</v>
      </c>
      <c r="AT152" s="225" t="s">
        <v>164</v>
      </c>
      <c r="AU152" s="225" t="s">
        <v>81</v>
      </c>
      <c r="AY152" s="19" t="s">
        <v>162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169</v>
      </c>
      <c r="BM152" s="225" t="s">
        <v>2872</v>
      </c>
    </row>
    <row r="153" s="2" customFormat="1">
      <c r="A153" s="40"/>
      <c r="B153" s="41"/>
      <c r="C153" s="42"/>
      <c r="D153" s="227" t="s">
        <v>171</v>
      </c>
      <c r="E153" s="42"/>
      <c r="F153" s="228" t="s">
        <v>2873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171</v>
      </c>
      <c r="AU153" s="19" t="s">
        <v>81</v>
      </c>
    </row>
    <row r="154" s="2" customFormat="1">
      <c r="A154" s="40"/>
      <c r="B154" s="41"/>
      <c r="C154" s="42"/>
      <c r="D154" s="232" t="s">
        <v>173</v>
      </c>
      <c r="E154" s="42"/>
      <c r="F154" s="233" t="s">
        <v>2874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173</v>
      </c>
      <c r="AU154" s="19" t="s">
        <v>81</v>
      </c>
    </row>
    <row r="155" s="13" customFormat="1">
      <c r="A155" s="13"/>
      <c r="B155" s="234"/>
      <c r="C155" s="235"/>
      <c r="D155" s="227" t="s">
        <v>175</v>
      </c>
      <c r="E155" s="236" t="s">
        <v>19</v>
      </c>
      <c r="F155" s="237" t="s">
        <v>2875</v>
      </c>
      <c r="G155" s="235"/>
      <c r="H155" s="238">
        <v>83.299999999999997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175</v>
      </c>
      <c r="AU155" s="244" t="s">
        <v>81</v>
      </c>
      <c r="AV155" s="13" t="s">
        <v>81</v>
      </c>
      <c r="AW155" s="13" t="s">
        <v>33</v>
      </c>
      <c r="AX155" s="13" t="s">
        <v>72</v>
      </c>
      <c r="AY155" s="244" t="s">
        <v>162</v>
      </c>
    </row>
    <row r="156" s="14" customFormat="1">
      <c r="A156" s="14"/>
      <c r="B156" s="245"/>
      <c r="C156" s="246"/>
      <c r="D156" s="227" t="s">
        <v>175</v>
      </c>
      <c r="E156" s="247" t="s">
        <v>19</v>
      </c>
      <c r="F156" s="248" t="s">
        <v>177</v>
      </c>
      <c r="G156" s="246"/>
      <c r="H156" s="249">
        <v>83.299999999999997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175</v>
      </c>
      <c r="AU156" s="255" t="s">
        <v>81</v>
      </c>
      <c r="AV156" s="14" t="s">
        <v>169</v>
      </c>
      <c r="AW156" s="14" t="s">
        <v>33</v>
      </c>
      <c r="AX156" s="14" t="s">
        <v>79</v>
      </c>
      <c r="AY156" s="255" t="s">
        <v>162</v>
      </c>
    </row>
    <row r="157" s="2" customFormat="1" ht="24.15" customHeight="1">
      <c r="A157" s="40"/>
      <c r="B157" s="41"/>
      <c r="C157" s="214" t="s">
        <v>121</v>
      </c>
      <c r="D157" s="214" t="s">
        <v>164</v>
      </c>
      <c r="E157" s="215" t="s">
        <v>2876</v>
      </c>
      <c r="F157" s="216" t="s">
        <v>2877</v>
      </c>
      <c r="G157" s="217" t="s">
        <v>381</v>
      </c>
      <c r="H157" s="218">
        <v>25</v>
      </c>
      <c r="I157" s="219"/>
      <c r="J157" s="220">
        <f>ROUND(I157*H157,2)</f>
        <v>0</v>
      </c>
      <c r="K157" s="216" t="s">
        <v>388</v>
      </c>
      <c r="L157" s="46"/>
      <c r="M157" s="221" t="s">
        <v>19</v>
      </c>
      <c r="N157" s="222" t="s">
        <v>43</v>
      </c>
      <c r="O157" s="86"/>
      <c r="P157" s="223">
        <f>O157*H157</f>
        <v>0</v>
      </c>
      <c r="Q157" s="223">
        <v>0.02563</v>
      </c>
      <c r="R157" s="223">
        <f>Q157*H157</f>
        <v>0.64075000000000004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169</v>
      </c>
      <c r="AT157" s="225" t="s">
        <v>164</v>
      </c>
      <c r="AU157" s="225" t="s">
        <v>81</v>
      </c>
      <c r="AY157" s="19" t="s">
        <v>162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169</v>
      </c>
      <c r="BM157" s="225" t="s">
        <v>2878</v>
      </c>
    </row>
    <row r="158" s="2" customFormat="1">
      <c r="A158" s="40"/>
      <c r="B158" s="41"/>
      <c r="C158" s="42"/>
      <c r="D158" s="227" t="s">
        <v>171</v>
      </c>
      <c r="E158" s="42"/>
      <c r="F158" s="228" t="s">
        <v>2877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171</v>
      </c>
      <c r="AU158" s="19" t="s">
        <v>81</v>
      </c>
    </row>
    <row r="159" s="13" customFormat="1">
      <c r="A159" s="13"/>
      <c r="B159" s="234"/>
      <c r="C159" s="235"/>
      <c r="D159" s="227" t="s">
        <v>175</v>
      </c>
      <c r="E159" s="236" t="s">
        <v>19</v>
      </c>
      <c r="F159" s="237" t="s">
        <v>2879</v>
      </c>
      <c r="G159" s="235"/>
      <c r="H159" s="238">
        <v>25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175</v>
      </c>
      <c r="AU159" s="244" t="s">
        <v>81</v>
      </c>
      <c r="AV159" s="13" t="s">
        <v>81</v>
      </c>
      <c r="AW159" s="13" t="s">
        <v>33</v>
      </c>
      <c r="AX159" s="13" t="s">
        <v>72</v>
      </c>
      <c r="AY159" s="244" t="s">
        <v>162</v>
      </c>
    </row>
    <row r="160" s="14" customFormat="1">
      <c r="A160" s="14"/>
      <c r="B160" s="245"/>
      <c r="C160" s="246"/>
      <c r="D160" s="227" t="s">
        <v>175</v>
      </c>
      <c r="E160" s="247" t="s">
        <v>19</v>
      </c>
      <c r="F160" s="248" t="s">
        <v>177</v>
      </c>
      <c r="G160" s="246"/>
      <c r="H160" s="249">
        <v>25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175</v>
      </c>
      <c r="AU160" s="255" t="s">
        <v>81</v>
      </c>
      <c r="AV160" s="14" t="s">
        <v>169</v>
      </c>
      <c r="AW160" s="14" t="s">
        <v>33</v>
      </c>
      <c r="AX160" s="14" t="s">
        <v>79</v>
      </c>
      <c r="AY160" s="255" t="s">
        <v>162</v>
      </c>
    </row>
    <row r="161" s="2" customFormat="1" ht="24.15" customHeight="1">
      <c r="A161" s="40"/>
      <c r="B161" s="41"/>
      <c r="C161" s="256" t="s">
        <v>8</v>
      </c>
      <c r="D161" s="256" t="s">
        <v>237</v>
      </c>
      <c r="E161" s="257" t="s">
        <v>403</v>
      </c>
      <c r="F161" s="258" t="s">
        <v>2880</v>
      </c>
      <c r="G161" s="259" t="s">
        <v>381</v>
      </c>
      <c r="H161" s="260">
        <v>25</v>
      </c>
      <c r="I161" s="261"/>
      <c r="J161" s="262">
        <f>ROUND(I161*H161,2)</f>
        <v>0</v>
      </c>
      <c r="K161" s="258" t="s">
        <v>388</v>
      </c>
      <c r="L161" s="263"/>
      <c r="M161" s="264" t="s">
        <v>19</v>
      </c>
      <c r="N161" s="265" t="s">
        <v>43</v>
      </c>
      <c r="O161" s="86"/>
      <c r="P161" s="223">
        <f>O161*H161</f>
        <v>0</v>
      </c>
      <c r="Q161" s="223">
        <v>0.0040000000000000001</v>
      </c>
      <c r="R161" s="223">
        <f>Q161*H161</f>
        <v>0.10000000000000001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217</v>
      </c>
      <c r="AT161" s="225" t="s">
        <v>237</v>
      </c>
      <c r="AU161" s="225" t="s">
        <v>81</v>
      </c>
      <c r="AY161" s="19" t="s">
        <v>162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169</v>
      </c>
      <c r="BM161" s="225" t="s">
        <v>2881</v>
      </c>
    </row>
    <row r="162" s="2" customFormat="1">
      <c r="A162" s="40"/>
      <c r="B162" s="41"/>
      <c r="C162" s="42"/>
      <c r="D162" s="227" t="s">
        <v>171</v>
      </c>
      <c r="E162" s="42"/>
      <c r="F162" s="228" t="s">
        <v>2880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171</v>
      </c>
      <c r="AU162" s="19" t="s">
        <v>81</v>
      </c>
    </row>
    <row r="163" s="12" customFormat="1" ht="22.8" customHeight="1">
      <c r="A163" s="12"/>
      <c r="B163" s="198"/>
      <c r="C163" s="199"/>
      <c r="D163" s="200" t="s">
        <v>71</v>
      </c>
      <c r="E163" s="212" t="s">
        <v>203</v>
      </c>
      <c r="F163" s="212" t="s">
        <v>459</v>
      </c>
      <c r="G163" s="199"/>
      <c r="H163" s="199"/>
      <c r="I163" s="202"/>
      <c r="J163" s="213">
        <f>BK163</f>
        <v>0</v>
      </c>
      <c r="K163" s="199"/>
      <c r="L163" s="204"/>
      <c r="M163" s="205"/>
      <c r="N163" s="206"/>
      <c r="O163" s="206"/>
      <c r="P163" s="207">
        <f>SUM(P164:P168)</f>
        <v>0</v>
      </c>
      <c r="Q163" s="206"/>
      <c r="R163" s="207">
        <f>SUM(R164:R168)</f>
        <v>3.7063679999999999</v>
      </c>
      <c r="S163" s="206"/>
      <c r="T163" s="208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9" t="s">
        <v>79</v>
      </c>
      <c r="AT163" s="210" t="s">
        <v>71</v>
      </c>
      <c r="AU163" s="210" t="s">
        <v>79</v>
      </c>
      <c r="AY163" s="209" t="s">
        <v>162</v>
      </c>
      <c r="BK163" s="211">
        <f>SUM(BK164:BK168)</f>
        <v>0</v>
      </c>
    </row>
    <row r="164" s="2" customFormat="1" ht="24.15" customHeight="1">
      <c r="A164" s="40"/>
      <c r="B164" s="41"/>
      <c r="C164" s="214" t="s">
        <v>250</v>
      </c>
      <c r="D164" s="214" t="s">
        <v>164</v>
      </c>
      <c r="E164" s="215" t="s">
        <v>1592</v>
      </c>
      <c r="F164" s="216" t="s">
        <v>1593</v>
      </c>
      <c r="G164" s="217" t="s">
        <v>245</v>
      </c>
      <c r="H164" s="218">
        <v>15.199999999999999</v>
      </c>
      <c r="I164" s="219"/>
      <c r="J164" s="220">
        <f>ROUND(I164*H164,2)</f>
        <v>0</v>
      </c>
      <c r="K164" s="216" t="s">
        <v>168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0.24384</v>
      </c>
      <c r="R164" s="223">
        <f>Q164*H164</f>
        <v>3.7063679999999999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169</v>
      </c>
      <c r="AT164" s="225" t="s">
        <v>164</v>
      </c>
      <c r="AU164" s="225" t="s">
        <v>81</v>
      </c>
      <c r="AY164" s="19" t="s">
        <v>162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169</v>
      </c>
      <c r="BM164" s="225" t="s">
        <v>2882</v>
      </c>
    </row>
    <row r="165" s="2" customFormat="1">
      <c r="A165" s="40"/>
      <c r="B165" s="41"/>
      <c r="C165" s="42"/>
      <c r="D165" s="227" t="s">
        <v>171</v>
      </c>
      <c r="E165" s="42"/>
      <c r="F165" s="228" t="s">
        <v>1595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171</v>
      </c>
      <c r="AU165" s="19" t="s">
        <v>81</v>
      </c>
    </row>
    <row r="166" s="2" customFormat="1">
      <c r="A166" s="40"/>
      <c r="B166" s="41"/>
      <c r="C166" s="42"/>
      <c r="D166" s="232" t="s">
        <v>173</v>
      </c>
      <c r="E166" s="42"/>
      <c r="F166" s="233" t="s">
        <v>1596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173</v>
      </c>
      <c r="AU166" s="19" t="s">
        <v>81</v>
      </c>
    </row>
    <row r="167" s="13" customFormat="1">
      <c r="A167" s="13"/>
      <c r="B167" s="234"/>
      <c r="C167" s="235"/>
      <c r="D167" s="227" t="s">
        <v>175</v>
      </c>
      <c r="E167" s="236" t="s">
        <v>19</v>
      </c>
      <c r="F167" s="237" t="s">
        <v>2883</v>
      </c>
      <c r="G167" s="235"/>
      <c r="H167" s="238">
        <v>15.199999999999999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175</v>
      </c>
      <c r="AU167" s="244" t="s">
        <v>81</v>
      </c>
      <c r="AV167" s="13" t="s">
        <v>81</v>
      </c>
      <c r="AW167" s="13" t="s">
        <v>33</v>
      </c>
      <c r="AX167" s="13" t="s">
        <v>72</v>
      </c>
      <c r="AY167" s="244" t="s">
        <v>162</v>
      </c>
    </row>
    <row r="168" s="14" customFormat="1">
      <c r="A168" s="14"/>
      <c r="B168" s="245"/>
      <c r="C168" s="246"/>
      <c r="D168" s="227" t="s">
        <v>175</v>
      </c>
      <c r="E168" s="247" t="s">
        <v>19</v>
      </c>
      <c r="F168" s="248" t="s">
        <v>177</v>
      </c>
      <c r="G168" s="246"/>
      <c r="H168" s="249">
        <v>15.199999999999999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175</v>
      </c>
      <c r="AU168" s="255" t="s">
        <v>81</v>
      </c>
      <c r="AV168" s="14" t="s">
        <v>169</v>
      </c>
      <c r="AW168" s="14" t="s">
        <v>33</v>
      </c>
      <c r="AX168" s="14" t="s">
        <v>79</v>
      </c>
      <c r="AY168" s="255" t="s">
        <v>162</v>
      </c>
    </row>
    <row r="169" s="12" customFormat="1" ht="22.8" customHeight="1">
      <c r="A169" s="12"/>
      <c r="B169" s="198"/>
      <c r="C169" s="199"/>
      <c r="D169" s="200" t="s">
        <v>71</v>
      </c>
      <c r="E169" s="212" t="s">
        <v>223</v>
      </c>
      <c r="F169" s="212" t="s">
        <v>673</v>
      </c>
      <c r="G169" s="199"/>
      <c r="H169" s="199"/>
      <c r="I169" s="202"/>
      <c r="J169" s="213">
        <f>BK169</f>
        <v>0</v>
      </c>
      <c r="K169" s="199"/>
      <c r="L169" s="204"/>
      <c r="M169" s="205"/>
      <c r="N169" s="206"/>
      <c r="O169" s="206"/>
      <c r="P169" s="207">
        <f>SUM(P170:P200)</f>
        <v>0</v>
      </c>
      <c r="Q169" s="206"/>
      <c r="R169" s="207">
        <f>SUM(R170:R200)</f>
        <v>22.9075275</v>
      </c>
      <c r="S169" s="206"/>
      <c r="T169" s="208">
        <f>SUM(T170:T200)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9" t="s">
        <v>79</v>
      </c>
      <c r="AT169" s="210" t="s">
        <v>71</v>
      </c>
      <c r="AU169" s="210" t="s">
        <v>79</v>
      </c>
      <c r="AY169" s="209" t="s">
        <v>162</v>
      </c>
      <c r="BK169" s="211">
        <f>SUM(BK170:BK200)</f>
        <v>0</v>
      </c>
    </row>
    <row r="170" s="2" customFormat="1" ht="24.15" customHeight="1">
      <c r="A170" s="40"/>
      <c r="B170" s="41"/>
      <c r="C170" s="214" t="s">
        <v>257</v>
      </c>
      <c r="D170" s="214" t="s">
        <v>164</v>
      </c>
      <c r="E170" s="215" t="s">
        <v>2884</v>
      </c>
      <c r="F170" s="216" t="s">
        <v>2885</v>
      </c>
      <c r="G170" s="217" t="s">
        <v>300</v>
      </c>
      <c r="H170" s="218">
        <v>71.5</v>
      </c>
      <c r="I170" s="219"/>
      <c r="J170" s="220">
        <f>ROUND(I170*H170,2)</f>
        <v>0</v>
      </c>
      <c r="K170" s="216" t="s">
        <v>168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0.13095999999999999</v>
      </c>
      <c r="R170" s="223">
        <f>Q170*H170</f>
        <v>9.3636400000000002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169</v>
      </c>
      <c r="AT170" s="225" t="s">
        <v>164</v>
      </c>
      <c r="AU170" s="225" t="s">
        <v>81</v>
      </c>
      <c r="AY170" s="19" t="s">
        <v>162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169</v>
      </c>
      <c r="BM170" s="225" t="s">
        <v>2886</v>
      </c>
    </row>
    <row r="171" s="2" customFormat="1">
      <c r="A171" s="40"/>
      <c r="B171" s="41"/>
      <c r="C171" s="42"/>
      <c r="D171" s="227" t="s">
        <v>171</v>
      </c>
      <c r="E171" s="42"/>
      <c r="F171" s="228" t="s">
        <v>2887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171</v>
      </c>
      <c r="AU171" s="19" t="s">
        <v>81</v>
      </c>
    </row>
    <row r="172" s="2" customFormat="1">
      <c r="A172" s="40"/>
      <c r="B172" s="41"/>
      <c r="C172" s="42"/>
      <c r="D172" s="232" t="s">
        <v>173</v>
      </c>
      <c r="E172" s="42"/>
      <c r="F172" s="233" t="s">
        <v>2888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173</v>
      </c>
      <c r="AU172" s="19" t="s">
        <v>81</v>
      </c>
    </row>
    <row r="173" s="2" customFormat="1" ht="16.5" customHeight="1">
      <c r="A173" s="40"/>
      <c r="B173" s="41"/>
      <c r="C173" s="256" t="s">
        <v>267</v>
      </c>
      <c r="D173" s="256" t="s">
        <v>237</v>
      </c>
      <c r="E173" s="257" t="s">
        <v>2889</v>
      </c>
      <c r="F173" s="258" t="s">
        <v>2890</v>
      </c>
      <c r="G173" s="259" t="s">
        <v>300</v>
      </c>
      <c r="H173" s="260">
        <v>72.930000000000007</v>
      </c>
      <c r="I173" s="261"/>
      <c r="J173" s="262">
        <f>ROUND(I173*H173,2)</f>
        <v>0</v>
      </c>
      <c r="K173" s="258" t="s">
        <v>168</v>
      </c>
      <c r="L173" s="263"/>
      <c r="M173" s="264" t="s">
        <v>19</v>
      </c>
      <c r="N173" s="265" t="s">
        <v>43</v>
      </c>
      <c r="O173" s="86"/>
      <c r="P173" s="223">
        <f>O173*H173</f>
        <v>0</v>
      </c>
      <c r="Q173" s="223">
        <v>0.12</v>
      </c>
      <c r="R173" s="223">
        <f>Q173*H173</f>
        <v>8.7515999999999998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217</v>
      </c>
      <c r="AT173" s="225" t="s">
        <v>237</v>
      </c>
      <c r="AU173" s="225" t="s">
        <v>81</v>
      </c>
      <c r="AY173" s="19" t="s">
        <v>162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169</v>
      </c>
      <c r="BM173" s="225" t="s">
        <v>2891</v>
      </c>
    </row>
    <row r="174" s="2" customFormat="1">
      <c r="A174" s="40"/>
      <c r="B174" s="41"/>
      <c r="C174" s="42"/>
      <c r="D174" s="227" t="s">
        <v>171</v>
      </c>
      <c r="E174" s="42"/>
      <c r="F174" s="228" t="s">
        <v>2890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171</v>
      </c>
      <c r="AU174" s="19" t="s">
        <v>81</v>
      </c>
    </row>
    <row r="175" s="13" customFormat="1">
      <c r="A175" s="13"/>
      <c r="B175" s="234"/>
      <c r="C175" s="235"/>
      <c r="D175" s="227" t="s">
        <v>175</v>
      </c>
      <c r="E175" s="236" t="s">
        <v>19</v>
      </c>
      <c r="F175" s="237" t="s">
        <v>2892</v>
      </c>
      <c r="G175" s="235"/>
      <c r="H175" s="238">
        <v>71.5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175</v>
      </c>
      <c r="AU175" s="244" t="s">
        <v>81</v>
      </c>
      <c r="AV175" s="13" t="s">
        <v>81</v>
      </c>
      <c r="AW175" s="13" t="s">
        <v>33</v>
      </c>
      <c r="AX175" s="13" t="s">
        <v>79</v>
      </c>
      <c r="AY175" s="244" t="s">
        <v>162</v>
      </c>
    </row>
    <row r="176" s="13" customFormat="1">
      <c r="A176" s="13"/>
      <c r="B176" s="234"/>
      <c r="C176" s="235"/>
      <c r="D176" s="227" t="s">
        <v>175</v>
      </c>
      <c r="E176" s="235"/>
      <c r="F176" s="237" t="s">
        <v>2893</v>
      </c>
      <c r="G176" s="235"/>
      <c r="H176" s="238">
        <v>72.930000000000007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175</v>
      </c>
      <c r="AU176" s="244" t="s">
        <v>81</v>
      </c>
      <c r="AV176" s="13" t="s">
        <v>81</v>
      </c>
      <c r="AW176" s="13" t="s">
        <v>4</v>
      </c>
      <c r="AX176" s="13" t="s">
        <v>79</v>
      </c>
      <c r="AY176" s="244" t="s">
        <v>162</v>
      </c>
    </row>
    <row r="177" s="2" customFormat="1" ht="24.15" customHeight="1">
      <c r="A177" s="40"/>
      <c r="B177" s="41"/>
      <c r="C177" s="214" t="s">
        <v>275</v>
      </c>
      <c r="D177" s="214" t="s">
        <v>164</v>
      </c>
      <c r="E177" s="215" t="s">
        <v>2894</v>
      </c>
      <c r="F177" s="216" t="s">
        <v>2895</v>
      </c>
      <c r="G177" s="217" t="s">
        <v>245</v>
      </c>
      <c r="H177" s="218">
        <v>178.75</v>
      </c>
      <c r="I177" s="219"/>
      <c r="J177" s="220">
        <f>ROUND(I177*H177,2)</f>
        <v>0</v>
      </c>
      <c r="K177" s="216" t="s">
        <v>168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0.02681</v>
      </c>
      <c r="R177" s="223">
        <f>Q177*H177</f>
        <v>4.7922875000000005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169</v>
      </c>
      <c r="AT177" s="225" t="s">
        <v>164</v>
      </c>
      <c r="AU177" s="225" t="s">
        <v>81</v>
      </c>
      <c r="AY177" s="19" t="s">
        <v>162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169</v>
      </c>
      <c r="BM177" s="225" t="s">
        <v>2896</v>
      </c>
    </row>
    <row r="178" s="2" customFormat="1">
      <c r="A178" s="40"/>
      <c r="B178" s="41"/>
      <c r="C178" s="42"/>
      <c r="D178" s="227" t="s">
        <v>171</v>
      </c>
      <c r="E178" s="42"/>
      <c r="F178" s="228" t="s">
        <v>2897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171</v>
      </c>
      <c r="AU178" s="19" t="s">
        <v>81</v>
      </c>
    </row>
    <row r="179" s="2" customFormat="1">
      <c r="A179" s="40"/>
      <c r="B179" s="41"/>
      <c r="C179" s="42"/>
      <c r="D179" s="232" t="s">
        <v>173</v>
      </c>
      <c r="E179" s="42"/>
      <c r="F179" s="233" t="s">
        <v>2898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173</v>
      </c>
      <c r="AU179" s="19" t="s">
        <v>81</v>
      </c>
    </row>
    <row r="180" s="13" customFormat="1">
      <c r="A180" s="13"/>
      <c r="B180" s="234"/>
      <c r="C180" s="235"/>
      <c r="D180" s="227" t="s">
        <v>175</v>
      </c>
      <c r="E180" s="236" t="s">
        <v>19</v>
      </c>
      <c r="F180" s="237" t="s">
        <v>2899</v>
      </c>
      <c r="G180" s="235"/>
      <c r="H180" s="238">
        <v>178.75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175</v>
      </c>
      <c r="AU180" s="244" t="s">
        <v>81</v>
      </c>
      <c r="AV180" s="13" t="s">
        <v>81</v>
      </c>
      <c r="AW180" s="13" t="s">
        <v>33</v>
      </c>
      <c r="AX180" s="13" t="s">
        <v>72</v>
      </c>
      <c r="AY180" s="244" t="s">
        <v>162</v>
      </c>
    </row>
    <row r="181" s="14" customFormat="1">
      <c r="A181" s="14"/>
      <c r="B181" s="245"/>
      <c r="C181" s="246"/>
      <c r="D181" s="227" t="s">
        <v>175</v>
      </c>
      <c r="E181" s="247" t="s">
        <v>19</v>
      </c>
      <c r="F181" s="248" t="s">
        <v>177</v>
      </c>
      <c r="G181" s="246"/>
      <c r="H181" s="249">
        <v>178.75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175</v>
      </c>
      <c r="AU181" s="255" t="s">
        <v>81</v>
      </c>
      <c r="AV181" s="14" t="s">
        <v>169</v>
      </c>
      <c r="AW181" s="14" t="s">
        <v>33</v>
      </c>
      <c r="AX181" s="14" t="s">
        <v>79</v>
      </c>
      <c r="AY181" s="255" t="s">
        <v>162</v>
      </c>
    </row>
    <row r="182" s="2" customFormat="1" ht="37.8" customHeight="1">
      <c r="A182" s="40"/>
      <c r="B182" s="41"/>
      <c r="C182" s="214" t="s">
        <v>280</v>
      </c>
      <c r="D182" s="214" t="s">
        <v>164</v>
      </c>
      <c r="E182" s="215" t="s">
        <v>1618</v>
      </c>
      <c r="F182" s="216" t="s">
        <v>1619</v>
      </c>
      <c r="G182" s="217" t="s">
        <v>245</v>
      </c>
      <c r="H182" s="218">
        <v>150</v>
      </c>
      <c r="I182" s="219"/>
      <c r="J182" s="220">
        <f>ROUND(I182*H182,2)</f>
        <v>0</v>
      </c>
      <c r="K182" s="216" t="s">
        <v>168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169</v>
      </c>
      <c r="AT182" s="225" t="s">
        <v>164</v>
      </c>
      <c r="AU182" s="225" t="s">
        <v>81</v>
      </c>
      <c r="AY182" s="19" t="s">
        <v>162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169</v>
      </c>
      <c r="BM182" s="225" t="s">
        <v>2900</v>
      </c>
    </row>
    <row r="183" s="2" customFormat="1">
      <c r="A183" s="40"/>
      <c r="B183" s="41"/>
      <c r="C183" s="42"/>
      <c r="D183" s="227" t="s">
        <v>171</v>
      </c>
      <c r="E183" s="42"/>
      <c r="F183" s="228" t="s">
        <v>1621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171</v>
      </c>
      <c r="AU183" s="19" t="s">
        <v>81</v>
      </c>
    </row>
    <row r="184" s="2" customFormat="1">
      <c r="A184" s="40"/>
      <c r="B184" s="41"/>
      <c r="C184" s="42"/>
      <c r="D184" s="232" t="s">
        <v>173</v>
      </c>
      <c r="E184" s="42"/>
      <c r="F184" s="233" t="s">
        <v>1622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173</v>
      </c>
      <c r="AU184" s="19" t="s">
        <v>81</v>
      </c>
    </row>
    <row r="185" s="13" customFormat="1">
      <c r="A185" s="13"/>
      <c r="B185" s="234"/>
      <c r="C185" s="235"/>
      <c r="D185" s="227" t="s">
        <v>175</v>
      </c>
      <c r="E185" s="236" t="s">
        <v>19</v>
      </c>
      <c r="F185" s="237" t="s">
        <v>2901</v>
      </c>
      <c r="G185" s="235"/>
      <c r="H185" s="238">
        <v>150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175</v>
      </c>
      <c r="AU185" s="244" t="s">
        <v>81</v>
      </c>
      <c r="AV185" s="13" t="s">
        <v>81</v>
      </c>
      <c r="AW185" s="13" t="s">
        <v>33</v>
      </c>
      <c r="AX185" s="13" t="s">
        <v>72</v>
      </c>
      <c r="AY185" s="244" t="s">
        <v>162</v>
      </c>
    </row>
    <row r="186" s="14" customFormat="1">
      <c r="A186" s="14"/>
      <c r="B186" s="245"/>
      <c r="C186" s="246"/>
      <c r="D186" s="227" t="s">
        <v>175</v>
      </c>
      <c r="E186" s="247" t="s">
        <v>19</v>
      </c>
      <c r="F186" s="248" t="s">
        <v>177</v>
      </c>
      <c r="G186" s="246"/>
      <c r="H186" s="249">
        <v>150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175</v>
      </c>
      <c r="AU186" s="255" t="s">
        <v>81</v>
      </c>
      <c r="AV186" s="14" t="s">
        <v>169</v>
      </c>
      <c r="AW186" s="14" t="s">
        <v>33</v>
      </c>
      <c r="AX186" s="14" t="s">
        <v>79</v>
      </c>
      <c r="AY186" s="255" t="s">
        <v>162</v>
      </c>
    </row>
    <row r="187" s="2" customFormat="1" ht="37.8" customHeight="1">
      <c r="A187" s="40"/>
      <c r="B187" s="41"/>
      <c r="C187" s="214" t="s">
        <v>287</v>
      </c>
      <c r="D187" s="214" t="s">
        <v>164</v>
      </c>
      <c r="E187" s="215" t="s">
        <v>1624</v>
      </c>
      <c r="F187" s="216" t="s">
        <v>1625</v>
      </c>
      <c r="G187" s="217" t="s">
        <v>245</v>
      </c>
      <c r="H187" s="218">
        <v>4500</v>
      </c>
      <c r="I187" s="219"/>
      <c r="J187" s="220">
        <f>ROUND(I187*H187,2)</f>
        <v>0</v>
      </c>
      <c r="K187" s="216" t="s">
        <v>168</v>
      </c>
      <c r="L187" s="46"/>
      <c r="M187" s="221" t="s">
        <v>19</v>
      </c>
      <c r="N187" s="222" t="s">
        <v>43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169</v>
      </c>
      <c r="AT187" s="225" t="s">
        <v>164</v>
      </c>
      <c r="AU187" s="225" t="s">
        <v>81</v>
      </c>
      <c r="AY187" s="19" t="s">
        <v>162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169</v>
      </c>
      <c r="BM187" s="225" t="s">
        <v>2902</v>
      </c>
    </row>
    <row r="188" s="2" customFormat="1">
      <c r="A188" s="40"/>
      <c r="B188" s="41"/>
      <c r="C188" s="42"/>
      <c r="D188" s="227" t="s">
        <v>171</v>
      </c>
      <c r="E188" s="42"/>
      <c r="F188" s="228" t="s">
        <v>1627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171</v>
      </c>
      <c r="AU188" s="19" t="s">
        <v>81</v>
      </c>
    </row>
    <row r="189" s="2" customFormat="1">
      <c r="A189" s="40"/>
      <c r="B189" s="41"/>
      <c r="C189" s="42"/>
      <c r="D189" s="232" t="s">
        <v>173</v>
      </c>
      <c r="E189" s="42"/>
      <c r="F189" s="233" t="s">
        <v>1628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173</v>
      </c>
      <c r="AU189" s="19" t="s">
        <v>81</v>
      </c>
    </row>
    <row r="190" s="13" customFormat="1">
      <c r="A190" s="13"/>
      <c r="B190" s="234"/>
      <c r="C190" s="235"/>
      <c r="D190" s="227" t="s">
        <v>175</v>
      </c>
      <c r="E190" s="236" t="s">
        <v>19</v>
      </c>
      <c r="F190" s="237" t="s">
        <v>2903</v>
      </c>
      <c r="G190" s="235"/>
      <c r="H190" s="238">
        <v>4500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175</v>
      </c>
      <c r="AU190" s="244" t="s">
        <v>81</v>
      </c>
      <c r="AV190" s="13" t="s">
        <v>81</v>
      </c>
      <c r="AW190" s="13" t="s">
        <v>33</v>
      </c>
      <c r="AX190" s="13" t="s">
        <v>72</v>
      </c>
      <c r="AY190" s="244" t="s">
        <v>162</v>
      </c>
    </row>
    <row r="191" s="14" customFormat="1">
      <c r="A191" s="14"/>
      <c r="B191" s="245"/>
      <c r="C191" s="246"/>
      <c r="D191" s="227" t="s">
        <v>175</v>
      </c>
      <c r="E191" s="247" t="s">
        <v>19</v>
      </c>
      <c r="F191" s="248" t="s">
        <v>177</v>
      </c>
      <c r="G191" s="246"/>
      <c r="H191" s="249">
        <v>4500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175</v>
      </c>
      <c r="AU191" s="255" t="s">
        <v>81</v>
      </c>
      <c r="AV191" s="14" t="s">
        <v>169</v>
      </c>
      <c r="AW191" s="14" t="s">
        <v>33</v>
      </c>
      <c r="AX191" s="14" t="s">
        <v>79</v>
      </c>
      <c r="AY191" s="255" t="s">
        <v>162</v>
      </c>
    </row>
    <row r="192" s="2" customFormat="1" ht="37.8" customHeight="1">
      <c r="A192" s="40"/>
      <c r="B192" s="41"/>
      <c r="C192" s="214" t="s">
        <v>290</v>
      </c>
      <c r="D192" s="214" t="s">
        <v>164</v>
      </c>
      <c r="E192" s="215" t="s">
        <v>1630</v>
      </c>
      <c r="F192" s="216" t="s">
        <v>1631</v>
      </c>
      <c r="G192" s="217" t="s">
        <v>245</v>
      </c>
      <c r="H192" s="218">
        <v>150</v>
      </c>
      <c r="I192" s="219"/>
      <c r="J192" s="220">
        <f>ROUND(I192*H192,2)</f>
        <v>0</v>
      </c>
      <c r="K192" s="216" t="s">
        <v>168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169</v>
      </c>
      <c r="AT192" s="225" t="s">
        <v>164</v>
      </c>
      <c r="AU192" s="225" t="s">
        <v>81</v>
      </c>
      <c r="AY192" s="19" t="s">
        <v>162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169</v>
      </c>
      <c r="BM192" s="225" t="s">
        <v>2904</v>
      </c>
    </row>
    <row r="193" s="2" customFormat="1">
      <c r="A193" s="40"/>
      <c r="B193" s="41"/>
      <c r="C193" s="42"/>
      <c r="D193" s="227" t="s">
        <v>171</v>
      </c>
      <c r="E193" s="42"/>
      <c r="F193" s="228" t="s">
        <v>1633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171</v>
      </c>
      <c r="AU193" s="19" t="s">
        <v>81</v>
      </c>
    </row>
    <row r="194" s="2" customFormat="1">
      <c r="A194" s="40"/>
      <c r="B194" s="41"/>
      <c r="C194" s="42"/>
      <c r="D194" s="232" t="s">
        <v>173</v>
      </c>
      <c r="E194" s="42"/>
      <c r="F194" s="233" t="s">
        <v>1634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173</v>
      </c>
      <c r="AU194" s="19" t="s">
        <v>81</v>
      </c>
    </row>
    <row r="195" s="2" customFormat="1" ht="24.15" customHeight="1">
      <c r="A195" s="40"/>
      <c r="B195" s="41"/>
      <c r="C195" s="214" t="s">
        <v>297</v>
      </c>
      <c r="D195" s="214" t="s">
        <v>164</v>
      </c>
      <c r="E195" s="215" t="s">
        <v>1713</v>
      </c>
      <c r="F195" s="216" t="s">
        <v>1714</v>
      </c>
      <c r="G195" s="217" t="s">
        <v>245</v>
      </c>
      <c r="H195" s="218">
        <v>150</v>
      </c>
      <c r="I195" s="219"/>
      <c r="J195" s="220">
        <f>ROUND(I195*H195,2)</f>
        <v>0</v>
      </c>
      <c r="K195" s="216" t="s">
        <v>168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169</v>
      </c>
      <c r="AT195" s="225" t="s">
        <v>164</v>
      </c>
      <c r="AU195" s="225" t="s">
        <v>81</v>
      </c>
      <c r="AY195" s="19" t="s">
        <v>162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169</v>
      </c>
      <c r="BM195" s="225" t="s">
        <v>2905</v>
      </c>
    </row>
    <row r="196" s="2" customFormat="1">
      <c r="A196" s="40"/>
      <c r="B196" s="41"/>
      <c r="C196" s="42"/>
      <c r="D196" s="227" t="s">
        <v>171</v>
      </c>
      <c r="E196" s="42"/>
      <c r="F196" s="228" t="s">
        <v>1716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171</v>
      </c>
      <c r="AU196" s="19" t="s">
        <v>81</v>
      </c>
    </row>
    <row r="197" s="2" customFormat="1">
      <c r="A197" s="40"/>
      <c r="B197" s="41"/>
      <c r="C197" s="42"/>
      <c r="D197" s="232" t="s">
        <v>173</v>
      </c>
      <c r="E197" s="42"/>
      <c r="F197" s="233" t="s">
        <v>1717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173</v>
      </c>
      <c r="AU197" s="19" t="s">
        <v>81</v>
      </c>
    </row>
    <row r="198" s="2" customFormat="1" ht="24.15" customHeight="1">
      <c r="A198" s="40"/>
      <c r="B198" s="41"/>
      <c r="C198" s="214" t="s">
        <v>7</v>
      </c>
      <c r="D198" s="214" t="s">
        <v>164</v>
      </c>
      <c r="E198" s="215" t="s">
        <v>2906</v>
      </c>
      <c r="F198" s="216" t="s">
        <v>2907</v>
      </c>
      <c r="G198" s="217" t="s">
        <v>245</v>
      </c>
      <c r="H198" s="218">
        <v>150</v>
      </c>
      <c r="I198" s="219"/>
      <c r="J198" s="220">
        <f>ROUND(I198*H198,2)</f>
        <v>0</v>
      </c>
      <c r="K198" s="216" t="s">
        <v>168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169</v>
      </c>
      <c r="AT198" s="225" t="s">
        <v>164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169</v>
      </c>
      <c r="BM198" s="225" t="s">
        <v>2908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2909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>
      <c r="A200" s="40"/>
      <c r="B200" s="41"/>
      <c r="C200" s="42"/>
      <c r="D200" s="232" t="s">
        <v>173</v>
      </c>
      <c r="E200" s="42"/>
      <c r="F200" s="233" t="s">
        <v>2910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173</v>
      </c>
      <c r="AU200" s="19" t="s">
        <v>81</v>
      </c>
    </row>
    <row r="201" s="12" customFormat="1" ht="22.8" customHeight="1">
      <c r="A201" s="12"/>
      <c r="B201" s="198"/>
      <c r="C201" s="199"/>
      <c r="D201" s="200" t="s">
        <v>71</v>
      </c>
      <c r="E201" s="212" t="s">
        <v>728</v>
      </c>
      <c r="F201" s="212" t="s">
        <v>729</v>
      </c>
      <c r="G201" s="199"/>
      <c r="H201" s="199"/>
      <c r="I201" s="202"/>
      <c r="J201" s="213">
        <f>BK201</f>
        <v>0</v>
      </c>
      <c r="K201" s="199"/>
      <c r="L201" s="204"/>
      <c r="M201" s="205"/>
      <c r="N201" s="206"/>
      <c r="O201" s="206"/>
      <c r="P201" s="207">
        <f>SUM(P202:P207)</f>
        <v>0</v>
      </c>
      <c r="Q201" s="206"/>
      <c r="R201" s="207">
        <f>SUM(R202:R207)</f>
        <v>0</v>
      </c>
      <c r="S201" s="206"/>
      <c r="T201" s="208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9" t="s">
        <v>79</v>
      </c>
      <c r="AT201" s="210" t="s">
        <v>71</v>
      </c>
      <c r="AU201" s="210" t="s">
        <v>79</v>
      </c>
      <c r="AY201" s="209" t="s">
        <v>162</v>
      </c>
      <c r="BK201" s="211">
        <f>SUM(BK202:BK207)</f>
        <v>0</v>
      </c>
    </row>
    <row r="202" s="2" customFormat="1" ht="33" customHeight="1">
      <c r="A202" s="40"/>
      <c r="B202" s="41"/>
      <c r="C202" s="214" t="s">
        <v>312</v>
      </c>
      <c r="D202" s="214" t="s">
        <v>164</v>
      </c>
      <c r="E202" s="215" t="s">
        <v>2911</v>
      </c>
      <c r="F202" s="216" t="s">
        <v>2912</v>
      </c>
      <c r="G202" s="217" t="s">
        <v>212</v>
      </c>
      <c r="H202" s="218">
        <v>255.84</v>
      </c>
      <c r="I202" s="219"/>
      <c r="J202" s="220">
        <f>ROUND(I202*H202,2)</f>
        <v>0</v>
      </c>
      <c r="K202" s="216" t="s">
        <v>168</v>
      </c>
      <c r="L202" s="46"/>
      <c r="M202" s="221" t="s">
        <v>19</v>
      </c>
      <c r="N202" s="222" t="s">
        <v>43</v>
      </c>
      <c r="O202" s="86"/>
      <c r="P202" s="223">
        <f>O202*H202</f>
        <v>0</v>
      </c>
      <c r="Q202" s="223">
        <v>0</v>
      </c>
      <c r="R202" s="223">
        <f>Q202*H202</f>
        <v>0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169</v>
      </c>
      <c r="AT202" s="225" t="s">
        <v>164</v>
      </c>
      <c r="AU202" s="225" t="s">
        <v>81</v>
      </c>
      <c r="AY202" s="19" t="s">
        <v>162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79</v>
      </c>
      <c r="BK202" s="226">
        <f>ROUND(I202*H202,2)</f>
        <v>0</v>
      </c>
      <c r="BL202" s="19" t="s">
        <v>169</v>
      </c>
      <c r="BM202" s="225" t="s">
        <v>2913</v>
      </c>
    </row>
    <row r="203" s="2" customFormat="1">
      <c r="A203" s="40"/>
      <c r="B203" s="41"/>
      <c r="C203" s="42"/>
      <c r="D203" s="227" t="s">
        <v>171</v>
      </c>
      <c r="E203" s="42"/>
      <c r="F203" s="228" t="s">
        <v>2914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171</v>
      </c>
      <c r="AU203" s="19" t="s">
        <v>81</v>
      </c>
    </row>
    <row r="204" s="2" customFormat="1">
      <c r="A204" s="40"/>
      <c r="B204" s="41"/>
      <c r="C204" s="42"/>
      <c r="D204" s="232" t="s">
        <v>173</v>
      </c>
      <c r="E204" s="42"/>
      <c r="F204" s="233" t="s">
        <v>2915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173</v>
      </c>
      <c r="AU204" s="19" t="s">
        <v>81</v>
      </c>
    </row>
    <row r="205" s="2" customFormat="1" ht="33" customHeight="1">
      <c r="A205" s="40"/>
      <c r="B205" s="41"/>
      <c r="C205" s="214" t="s">
        <v>315</v>
      </c>
      <c r="D205" s="214" t="s">
        <v>164</v>
      </c>
      <c r="E205" s="215" t="s">
        <v>2916</v>
      </c>
      <c r="F205" s="216" t="s">
        <v>2917</v>
      </c>
      <c r="G205" s="217" t="s">
        <v>212</v>
      </c>
      <c r="H205" s="218">
        <v>255.84</v>
      </c>
      <c r="I205" s="219"/>
      <c r="J205" s="220">
        <f>ROUND(I205*H205,2)</f>
        <v>0</v>
      </c>
      <c r="K205" s="216" t="s">
        <v>168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169</v>
      </c>
      <c r="AT205" s="225" t="s">
        <v>164</v>
      </c>
      <c r="AU205" s="225" t="s">
        <v>81</v>
      </c>
      <c r="AY205" s="19" t="s">
        <v>162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169</v>
      </c>
      <c r="BM205" s="225" t="s">
        <v>2918</v>
      </c>
    </row>
    <row r="206" s="2" customFormat="1">
      <c r="A206" s="40"/>
      <c r="B206" s="41"/>
      <c r="C206" s="42"/>
      <c r="D206" s="227" t="s">
        <v>171</v>
      </c>
      <c r="E206" s="42"/>
      <c r="F206" s="228" t="s">
        <v>2919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171</v>
      </c>
      <c r="AU206" s="19" t="s">
        <v>81</v>
      </c>
    </row>
    <row r="207" s="2" customFormat="1">
      <c r="A207" s="40"/>
      <c r="B207" s="41"/>
      <c r="C207" s="42"/>
      <c r="D207" s="232" t="s">
        <v>173</v>
      </c>
      <c r="E207" s="42"/>
      <c r="F207" s="233" t="s">
        <v>2920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173</v>
      </c>
      <c r="AU207" s="19" t="s">
        <v>81</v>
      </c>
    </row>
    <row r="208" s="12" customFormat="1" ht="25.92" customHeight="1">
      <c r="A208" s="12"/>
      <c r="B208" s="198"/>
      <c r="C208" s="199"/>
      <c r="D208" s="200" t="s">
        <v>71</v>
      </c>
      <c r="E208" s="201" t="s">
        <v>736</v>
      </c>
      <c r="F208" s="201" t="s">
        <v>737</v>
      </c>
      <c r="G208" s="199"/>
      <c r="H208" s="199"/>
      <c r="I208" s="202"/>
      <c r="J208" s="203">
        <f>BK208</f>
        <v>0</v>
      </c>
      <c r="K208" s="199"/>
      <c r="L208" s="204"/>
      <c r="M208" s="205"/>
      <c r="N208" s="206"/>
      <c r="O208" s="206"/>
      <c r="P208" s="207">
        <f>P209</f>
        <v>0</v>
      </c>
      <c r="Q208" s="206"/>
      <c r="R208" s="207">
        <f>R209</f>
        <v>0.2717</v>
      </c>
      <c r="S208" s="206"/>
      <c r="T208" s="208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9" t="s">
        <v>81</v>
      </c>
      <c r="AT208" s="210" t="s">
        <v>71</v>
      </c>
      <c r="AU208" s="210" t="s">
        <v>72</v>
      </c>
      <c r="AY208" s="209" t="s">
        <v>162</v>
      </c>
      <c r="BK208" s="211">
        <f>BK209</f>
        <v>0</v>
      </c>
    </row>
    <row r="209" s="12" customFormat="1" ht="22.8" customHeight="1">
      <c r="A209" s="12"/>
      <c r="B209" s="198"/>
      <c r="C209" s="199"/>
      <c r="D209" s="200" t="s">
        <v>71</v>
      </c>
      <c r="E209" s="212" t="s">
        <v>2238</v>
      </c>
      <c r="F209" s="212" t="s">
        <v>2239</v>
      </c>
      <c r="G209" s="199"/>
      <c r="H209" s="199"/>
      <c r="I209" s="202"/>
      <c r="J209" s="213">
        <f>BK209</f>
        <v>0</v>
      </c>
      <c r="K209" s="199"/>
      <c r="L209" s="204"/>
      <c r="M209" s="205"/>
      <c r="N209" s="206"/>
      <c r="O209" s="206"/>
      <c r="P209" s="207">
        <f>SUM(P210:P224)</f>
        <v>0</v>
      </c>
      <c r="Q209" s="206"/>
      <c r="R209" s="207">
        <f>SUM(R210:R224)</f>
        <v>0.2717</v>
      </c>
      <c r="S209" s="206"/>
      <c r="T209" s="208">
        <f>SUM(T210:T224)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9" t="s">
        <v>81</v>
      </c>
      <c r="AT209" s="210" t="s">
        <v>71</v>
      </c>
      <c r="AU209" s="210" t="s">
        <v>79</v>
      </c>
      <c r="AY209" s="209" t="s">
        <v>162</v>
      </c>
      <c r="BK209" s="211">
        <f>SUM(BK210:BK224)</f>
        <v>0</v>
      </c>
    </row>
    <row r="210" s="2" customFormat="1" ht="24.15" customHeight="1">
      <c r="A210" s="40"/>
      <c r="B210" s="41"/>
      <c r="C210" s="214" t="s">
        <v>322</v>
      </c>
      <c r="D210" s="214" t="s">
        <v>164</v>
      </c>
      <c r="E210" s="215" t="s">
        <v>2811</v>
      </c>
      <c r="F210" s="216" t="s">
        <v>2812</v>
      </c>
      <c r="G210" s="217" t="s">
        <v>300</v>
      </c>
      <c r="H210" s="218">
        <v>47.5</v>
      </c>
      <c r="I210" s="219"/>
      <c r="J210" s="220">
        <f>ROUND(I210*H210,2)</f>
        <v>0</v>
      </c>
      <c r="K210" s="216" t="s">
        <v>168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0.00072000000000000005</v>
      </c>
      <c r="R210" s="223">
        <f>Q210*H210</f>
        <v>0.034200000000000001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275</v>
      </c>
      <c r="AT210" s="225" t="s">
        <v>164</v>
      </c>
      <c r="AU210" s="225" t="s">
        <v>81</v>
      </c>
      <c r="AY210" s="19" t="s">
        <v>162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275</v>
      </c>
      <c r="BM210" s="225" t="s">
        <v>2921</v>
      </c>
    </row>
    <row r="211" s="2" customFormat="1">
      <c r="A211" s="40"/>
      <c r="B211" s="41"/>
      <c r="C211" s="42"/>
      <c r="D211" s="227" t="s">
        <v>171</v>
      </c>
      <c r="E211" s="42"/>
      <c r="F211" s="228" t="s">
        <v>2814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171</v>
      </c>
      <c r="AU211" s="19" t="s">
        <v>81</v>
      </c>
    </row>
    <row r="212" s="2" customFormat="1">
      <c r="A212" s="40"/>
      <c r="B212" s="41"/>
      <c r="C212" s="42"/>
      <c r="D212" s="232" t="s">
        <v>173</v>
      </c>
      <c r="E212" s="42"/>
      <c r="F212" s="233" t="s">
        <v>2815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173</v>
      </c>
      <c r="AU212" s="19" t="s">
        <v>81</v>
      </c>
    </row>
    <row r="213" s="2" customFormat="1" ht="24.15" customHeight="1">
      <c r="A213" s="40"/>
      <c r="B213" s="41"/>
      <c r="C213" s="256" t="s">
        <v>329</v>
      </c>
      <c r="D213" s="256" t="s">
        <v>237</v>
      </c>
      <c r="E213" s="257" t="s">
        <v>2816</v>
      </c>
      <c r="F213" s="258" t="s">
        <v>2817</v>
      </c>
      <c r="G213" s="259" t="s">
        <v>300</v>
      </c>
      <c r="H213" s="260">
        <v>47.5</v>
      </c>
      <c r="I213" s="261"/>
      <c r="J213" s="262">
        <f>ROUND(I213*H213,2)</f>
        <v>0</v>
      </c>
      <c r="K213" s="258" t="s">
        <v>168</v>
      </c>
      <c r="L213" s="263"/>
      <c r="M213" s="264" t="s">
        <v>19</v>
      </c>
      <c r="N213" s="265" t="s">
        <v>43</v>
      </c>
      <c r="O213" s="86"/>
      <c r="P213" s="223">
        <f>O213*H213</f>
        <v>0</v>
      </c>
      <c r="Q213" s="223">
        <v>0.0050000000000000001</v>
      </c>
      <c r="R213" s="223">
        <f>Q213*H213</f>
        <v>0.23750000000000002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378</v>
      </c>
      <c r="AT213" s="225" t="s">
        <v>237</v>
      </c>
      <c r="AU213" s="225" t="s">
        <v>81</v>
      </c>
      <c r="AY213" s="19" t="s">
        <v>162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275</v>
      </c>
      <c r="BM213" s="225" t="s">
        <v>2922</v>
      </c>
    </row>
    <row r="214" s="2" customFormat="1">
      <c r="A214" s="40"/>
      <c r="B214" s="41"/>
      <c r="C214" s="42"/>
      <c r="D214" s="227" t="s">
        <v>171</v>
      </c>
      <c r="E214" s="42"/>
      <c r="F214" s="228" t="s">
        <v>2817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171</v>
      </c>
      <c r="AU214" s="19" t="s">
        <v>81</v>
      </c>
    </row>
    <row r="215" s="15" customFormat="1">
      <c r="A215" s="15"/>
      <c r="B215" s="266"/>
      <c r="C215" s="267"/>
      <c r="D215" s="227" t="s">
        <v>175</v>
      </c>
      <c r="E215" s="268" t="s">
        <v>19</v>
      </c>
      <c r="F215" s="269" t="s">
        <v>2923</v>
      </c>
      <c r="G215" s="267"/>
      <c r="H215" s="268" t="s">
        <v>19</v>
      </c>
      <c r="I215" s="270"/>
      <c r="J215" s="267"/>
      <c r="K215" s="267"/>
      <c r="L215" s="271"/>
      <c r="M215" s="272"/>
      <c r="N215" s="273"/>
      <c r="O215" s="273"/>
      <c r="P215" s="273"/>
      <c r="Q215" s="273"/>
      <c r="R215" s="273"/>
      <c r="S215" s="273"/>
      <c r="T215" s="27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5" t="s">
        <v>175</v>
      </c>
      <c r="AU215" s="275" t="s">
        <v>81</v>
      </c>
      <c r="AV215" s="15" t="s">
        <v>79</v>
      </c>
      <c r="AW215" s="15" t="s">
        <v>33</v>
      </c>
      <c r="AX215" s="15" t="s">
        <v>72</v>
      </c>
      <c r="AY215" s="275" t="s">
        <v>162</v>
      </c>
    </row>
    <row r="216" s="15" customFormat="1">
      <c r="A216" s="15"/>
      <c r="B216" s="266"/>
      <c r="C216" s="267"/>
      <c r="D216" s="227" t="s">
        <v>175</v>
      </c>
      <c r="E216" s="268" t="s">
        <v>19</v>
      </c>
      <c r="F216" s="269" t="s">
        <v>2820</v>
      </c>
      <c r="G216" s="267"/>
      <c r="H216" s="268" t="s">
        <v>19</v>
      </c>
      <c r="I216" s="270"/>
      <c r="J216" s="267"/>
      <c r="K216" s="267"/>
      <c r="L216" s="271"/>
      <c r="M216" s="272"/>
      <c r="N216" s="273"/>
      <c r="O216" s="273"/>
      <c r="P216" s="273"/>
      <c r="Q216" s="273"/>
      <c r="R216" s="273"/>
      <c r="S216" s="273"/>
      <c r="T216" s="27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5" t="s">
        <v>175</v>
      </c>
      <c r="AU216" s="275" t="s">
        <v>81</v>
      </c>
      <c r="AV216" s="15" t="s">
        <v>79</v>
      </c>
      <c r="AW216" s="15" t="s">
        <v>33</v>
      </c>
      <c r="AX216" s="15" t="s">
        <v>72</v>
      </c>
      <c r="AY216" s="275" t="s">
        <v>162</v>
      </c>
    </row>
    <row r="217" s="15" customFormat="1">
      <c r="A217" s="15"/>
      <c r="B217" s="266"/>
      <c r="C217" s="267"/>
      <c r="D217" s="227" t="s">
        <v>175</v>
      </c>
      <c r="E217" s="268" t="s">
        <v>19</v>
      </c>
      <c r="F217" s="269" t="s">
        <v>2821</v>
      </c>
      <c r="G217" s="267"/>
      <c r="H217" s="268" t="s">
        <v>19</v>
      </c>
      <c r="I217" s="270"/>
      <c r="J217" s="267"/>
      <c r="K217" s="267"/>
      <c r="L217" s="271"/>
      <c r="M217" s="272"/>
      <c r="N217" s="273"/>
      <c r="O217" s="273"/>
      <c r="P217" s="273"/>
      <c r="Q217" s="273"/>
      <c r="R217" s="273"/>
      <c r="S217" s="273"/>
      <c r="T217" s="27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5" t="s">
        <v>175</v>
      </c>
      <c r="AU217" s="275" t="s">
        <v>81</v>
      </c>
      <c r="AV217" s="15" t="s">
        <v>79</v>
      </c>
      <c r="AW217" s="15" t="s">
        <v>33</v>
      </c>
      <c r="AX217" s="15" t="s">
        <v>72</v>
      </c>
      <c r="AY217" s="275" t="s">
        <v>162</v>
      </c>
    </row>
    <row r="218" s="13" customFormat="1">
      <c r="A218" s="13"/>
      <c r="B218" s="234"/>
      <c r="C218" s="235"/>
      <c r="D218" s="227" t="s">
        <v>175</v>
      </c>
      <c r="E218" s="236" t="s">
        <v>19</v>
      </c>
      <c r="F218" s="237" t="s">
        <v>2924</v>
      </c>
      <c r="G218" s="235"/>
      <c r="H218" s="238">
        <v>47.5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175</v>
      </c>
      <c r="AU218" s="244" t="s">
        <v>81</v>
      </c>
      <c r="AV218" s="13" t="s">
        <v>81</v>
      </c>
      <c r="AW218" s="13" t="s">
        <v>33</v>
      </c>
      <c r="AX218" s="13" t="s">
        <v>79</v>
      </c>
      <c r="AY218" s="244" t="s">
        <v>162</v>
      </c>
    </row>
    <row r="219" s="2" customFormat="1" ht="24.15" customHeight="1">
      <c r="A219" s="40"/>
      <c r="B219" s="41"/>
      <c r="C219" s="214" t="s">
        <v>336</v>
      </c>
      <c r="D219" s="214" t="s">
        <v>164</v>
      </c>
      <c r="E219" s="215" t="s">
        <v>2356</v>
      </c>
      <c r="F219" s="216" t="s">
        <v>2357</v>
      </c>
      <c r="G219" s="217" t="s">
        <v>212</v>
      </c>
      <c r="H219" s="218">
        <v>0.27200000000000002</v>
      </c>
      <c r="I219" s="219"/>
      <c r="J219" s="220">
        <f>ROUND(I219*H219,2)</f>
        <v>0</v>
      </c>
      <c r="K219" s="216" t="s">
        <v>168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275</v>
      </c>
      <c r="AT219" s="225" t="s">
        <v>164</v>
      </c>
      <c r="AU219" s="225" t="s">
        <v>81</v>
      </c>
      <c r="AY219" s="19" t="s">
        <v>162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275</v>
      </c>
      <c r="BM219" s="225" t="s">
        <v>2925</v>
      </c>
    </row>
    <row r="220" s="2" customFormat="1">
      <c r="A220" s="40"/>
      <c r="B220" s="41"/>
      <c r="C220" s="42"/>
      <c r="D220" s="227" t="s">
        <v>171</v>
      </c>
      <c r="E220" s="42"/>
      <c r="F220" s="228" t="s">
        <v>2359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171</v>
      </c>
      <c r="AU220" s="19" t="s">
        <v>81</v>
      </c>
    </row>
    <row r="221" s="2" customFormat="1">
      <c r="A221" s="40"/>
      <c r="B221" s="41"/>
      <c r="C221" s="42"/>
      <c r="D221" s="232" t="s">
        <v>173</v>
      </c>
      <c r="E221" s="42"/>
      <c r="F221" s="233" t="s">
        <v>2360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173</v>
      </c>
      <c r="AU221" s="19" t="s">
        <v>81</v>
      </c>
    </row>
    <row r="222" s="2" customFormat="1" ht="33" customHeight="1">
      <c r="A222" s="40"/>
      <c r="B222" s="41"/>
      <c r="C222" s="214" t="s">
        <v>343</v>
      </c>
      <c r="D222" s="214" t="s">
        <v>164</v>
      </c>
      <c r="E222" s="215" t="s">
        <v>2362</v>
      </c>
      <c r="F222" s="216" t="s">
        <v>2363</v>
      </c>
      <c r="G222" s="217" t="s">
        <v>212</v>
      </c>
      <c r="H222" s="218">
        <v>0.27200000000000002</v>
      </c>
      <c r="I222" s="219"/>
      <c r="J222" s="220">
        <f>ROUND(I222*H222,2)</f>
        <v>0</v>
      </c>
      <c r="K222" s="216" t="s">
        <v>168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275</v>
      </c>
      <c r="AT222" s="225" t="s">
        <v>164</v>
      </c>
      <c r="AU222" s="225" t="s">
        <v>81</v>
      </c>
      <c r="AY222" s="19" t="s">
        <v>162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275</v>
      </c>
      <c r="BM222" s="225" t="s">
        <v>2926</v>
      </c>
    </row>
    <row r="223" s="2" customFormat="1">
      <c r="A223" s="40"/>
      <c r="B223" s="41"/>
      <c r="C223" s="42"/>
      <c r="D223" s="227" t="s">
        <v>171</v>
      </c>
      <c r="E223" s="42"/>
      <c r="F223" s="228" t="s">
        <v>2365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171</v>
      </c>
      <c r="AU223" s="19" t="s">
        <v>81</v>
      </c>
    </row>
    <row r="224" s="2" customFormat="1">
      <c r="A224" s="40"/>
      <c r="B224" s="41"/>
      <c r="C224" s="42"/>
      <c r="D224" s="232" t="s">
        <v>173</v>
      </c>
      <c r="E224" s="42"/>
      <c r="F224" s="233" t="s">
        <v>2366</v>
      </c>
      <c r="G224" s="42"/>
      <c r="H224" s="42"/>
      <c r="I224" s="229"/>
      <c r="J224" s="42"/>
      <c r="K224" s="42"/>
      <c r="L224" s="46"/>
      <c r="M224" s="276"/>
      <c r="N224" s="277"/>
      <c r="O224" s="278"/>
      <c r="P224" s="278"/>
      <c r="Q224" s="278"/>
      <c r="R224" s="278"/>
      <c r="S224" s="278"/>
      <c r="T224" s="279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173</v>
      </c>
      <c r="AU224" s="19" t="s">
        <v>81</v>
      </c>
    </row>
    <row r="225" s="2" customFormat="1" ht="6.96" customHeight="1">
      <c r="A225" s="40"/>
      <c r="B225" s="61"/>
      <c r="C225" s="62"/>
      <c r="D225" s="62"/>
      <c r="E225" s="62"/>
      <c r="F225" s="62"/>
      <c r="G225" s="62"/>
      <c r="H225" s="62"/>
      <c r="I225" s="62"/>
      <c r="J225" s="62"/>
      <c r="K225" s="62"/>
      <c r="L225" s="46"/>
      <c r="M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</row>
  </sheetData>
  <sheetProtection sheet="1" autoFilter="0" formatColumns="0" formatRows="0" objects="1" scenarios="1" spinCount="100000" saltValue="MAOSNmb3T8qUnFW8syyC2VJE7dWllEpU70M3SsBcfx4V0po3kjHkH7Rc0dqRHZEDeDtRFdsgJwuD5iWBr02ZOw==" hashValue="d2+njvRWI55gDYDL+6LAosIyUxk+xtltvJmv5F0b2MRxelwJ8T1ZJko5z+I6tKF3yghjKp5BP3dXoy9LAwdvgg==" algorithmName="SHA-512" password="CC35"/>
  <autoFilter ref="C87:K22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6_01/132451251"/>
    <hyperlink ref="F99" r:id="rId2" display="https://podminky.urs.cz/item/CS_URS_2026_01/162351123"/>
    <hyperlink ref="F109" r:id="rId3" display="https://podminky.urs.cz/item/CS_URS_2026_01/167151102"/>
    <hyperlink ref="F119" r:id="rId4" display="https://podminky.urs.cz/item/CS_URS_2026_01/171251201"/>
    <hyperlink ref="F124" r:id="rId5" display="https://podminky.urs.cz/item/CS_URS_2026_01/174151101"/>
    <hyperlink ref="F131" r:id="rId6" display="https://podminky.urs.cz/item/CS_URS_2026_01/274322511"/>
    <hyperlink ref="F137" r:id="rId7" display="https://podminky.urs.cz/item/CS_URS_2026_01/274351121"/>
    <hyperlink ref="F144" r:id="rId8" display="https://podminky.urs.cz/item/CS_URS_2026_01/274351122"/>
    <hyperlink ref="F147" r:id="rId9" display="https://podminky.urs.cz/item/CS_URS_2026_01/274362021"/>
    <hyperlink ref="F154" r:id="rId10" display="https://podminky.urs.cz/item/CS_URS_2026_01/327215111"/>
    <hyperlink ref="F166" r:id="rId11" display="https://podminky.urs.cz/item/CS_URS_2026_01/637211132"/>
    <hyperlink ref="F172" r:id="rId12" display="https://podminky.urs.cz/item/CS_URS_2026_01/935112111"/>
    <hyperlink ref="F179" r:id="rId13" display="https://podminky.urs.cz/item/CS_URS_2026_01/935112911"/>
    <hyperlink ref="F184" r:id="rId14" display="https://podminky.urs.cz/item/CS_URS_2026_01/941111121"/>
    <hyperlink ref="F189" r:id="rId15" display="https://podminky.urs.cz/item/CS_URS_2026_01/941111221"/>
    <hyperlink ref="F194" r:id="rId16" display="https://podminky.urs.cz/item/CS_URS_2026_01/941111821"/>
    <hyperlink ref="F197" r:id="rId17" display="https://podminky.urs.cz/item/CS_URS_2026_01/993111111"/>
    <hyperlink ref="F200" r:id="rId18" display="https://podminky.urs.cz/item/CS_URS_2026_01/993111119"/>
    <hyperlink ref="F204" r:id="rId19" display="https://podminky.urs.cz/item/CS_URS_2026_01/998153131"/>
    <hyperlink ref="F207" r:id="rId20" display="https://podminky.urs.cz/item/CS_URS_2026_01/998153132"/>
    <hyperlink ref="F212" r:id="rId21" display="https://podminky.urs.cz/item/CS_URS_2026_01/767163122"/>
    <hyperlink ref="F221" r:id="rId22" display="https://podminky.urs.cz/item/CS_URS_2026_01/998767121"/>
    <hyperlink ref="F224" r:id="rId23" display="https://podminky.urs.cz/item/CS_URS_2026_01/998767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2927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ROUND(J89,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ROUND((SUM(BE89:BE217)),  2)</f>
        <v>0</v>
      </c>
      <c r="G33" s="40"/>
      <c r="H33" s="40"/>
      <c r="I33" s="159">
        <v>0.20999999999999999</v>
      </c>
      <c r="J33" s="158">
        <f>ROUND(((SUM(BE89:BE217))*I33),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ROUND((SUM(BF89:BF217)),  2)</f>
        <v>0</v>
      </c>
      <c r="G34" s="40"/>
      <c r="H34" s="40"/>
      <c r="I34" s="159">
        <v>0.12</v>
      </c>
      <c r="J34" s="158">
        <f>ROUND(((SUM(BF89:BF217))*I34),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ROUND((SUM(BG89:BG217)),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ROUND((SUM(BH89:BH217)),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ROUND((SUM(BI89:BI217)),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08 - Terénní schodiště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J90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J91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135</v>
      </c>
      <c r="E62" s="184"/>
      <c r="F62" s="184"/>
      <c r="G62" s="184"/>
      <c r="H62" s="184"/>
      <c r="I62" s="184"/>
      <c r="J62" s="185">
        <f>J125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137</v>
      </c>
      <c r="E63" s="184"/>
      <c r="F63" s="184"/>
      <c r="G63" s="184"/>
      <c r="H63" s="184"/>
      <c r="I63" s="184"/>
      <c r="J63" s="185">
        <f>J136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138</v>
      </c>
      <c r="E64" s="184"/>
      <c r="F64" s="184"/>
      <c r="G64" s="184"/>
      <c r="H64" s="184"/>
      <c r="I64" s="184"/>
      <c r="J64" s="185">
        <f>J144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141</v>
      </c>
      <c r="E65" s="184"/>
      <c r="F65" s="184"/>
      <c r="G65" s="184"/>
      <c r="H65" s="184"/>
      <c r="I65" s="184"/>
      <c r="J65" s="185">
        <f>J155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1468</v>
      </c>
      <c r="E66" s="184"/>
      <c r="F66" s="184"/>
      <c r="G66" s="184"/>
      <c r="H66" s="184"/>
      <c r="I66" s="184"/>
      <c r="J66" s="185">
        <f>J175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142</v>
      </c>
      <c r="E67" s="184"/>
      <c r="F67" s="184"/>
      <c r="G67" s="184"/>
      <c r="H67" s="184"/>
      <c r="I67" s="184"/>
      <c r="J67" s="185">
        <f>J190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143</v>
      </c>
      <c r="E68" s="179"/>
      <c r="F68" s="179"/>
      <c r="G68" s="179"/>
      <c r="H68" s="179"/>
      <c r="I68" s="179"/>
      <c r="J68" s="180">
        <f>J197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1474</v>
      </c>
      <c r="E69" s="184"/>
      <c r="F69" s="184"/>
      <c r="G69" s="184"/>
      <c r="H69" s="184"/>
      <c r="I69" s="184"/>
      <c r="J69" s="185">
        <f>J198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147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Komplexní revitalizace budov Závodu Míru č. 339/144 a č. 303/142, K. Vary - přípravné práce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125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08 - Terénní schodiště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p.p.č.339/144 a 303/142, k.ú. Stará Role</v>
      </c>
      <c r="G83" s="42"/>
      <c r="H83" s="42"/>
      <c r="I83" s="34" t="s">
        <v>23</v>
      </c>
      <c r="J83" s="74" t="str">
        <f>IF(J12="","",J12)</f>
        <v>5. 3. 2026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5.65" customHeight="1">
      <c r="A85" s="40"/>
      <c r="B85" s="41"/>
      <c r="C85" s="34" t="s">
        <v>25</v>
      </c>
      <c r="D85" s="42"/>
      <c r="E85" s="42"/>
      <c r="F85" s="29" t="str">
        <f>E15</f>
        <v>Základní škola a střední škola K. Vary, p. o.</v>
      </c>
      <c r="G85" s="42"/>
      <c r="H85" s="42"/>
      <c r="I85" s="34" t="s">
        <v>31</v>
      </c>
      <c r="J85" s="38" t="str">
        <f>E21</f>
        <v>Ing. arch. Břetislav Kubíček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IF(E18="","",E18)</f>
        <v>Vyplň údaj</v>
      </c>
      <c r="G86" s="42"/>
      <c r="H86" s="42"/>
      <c r="I86" s="34" t="s">
        <v>34</v>
      </c>
      <c r="J86" s="38" t="str">
        <f>E24</f>
        <v>Bc. Martin Frous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148</v>
      </c>
      <c r="D88" s="190" t="s">
        <v>57</v>
      </c>
      <c r="E88" s="190" t="s">
        <v>53</v>
      </c>
      <c r="F88" s="190" t="s">
        <v>54</v>
      </c>
      <c r="G88" s="190" t="s">
        <v>149</v>
      </c>
      <c r="H88" s="190" t="s">
        <v>150</v>
      </c>
      <c r="I88" s="190" t="s">
        <v>151</v>
      </c>
      <c r="J88" s="190" t="s">
        <v>131</v>
      </c>
      <c r="K88" s="191" t="s">
        <v>152</v>
      </c>
      <c r="L88" s="192"/>
      <c r="M88" s="94" t="s">
        <v>19</v>
      </c>
      <c r="N88" s="95" t="s">
        <v>42</v>
      </c>
      <c r="O88" s="95" t="s">
        <v>153</v>
      </c>
      <c r="P88" s="95" t="s">
        <v>154</v>
      </c>
      <c r="Q88" s="95" t="s">
        <v>155</v>
      </c>
      <c r="R88" s="95" t="s">
        <v>156</v>
      </c>
      <c r="S88" s="95" t="s">
        <v>157</v>
      </c>
      <c r="T88" s="96" t="s">
        <v>158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159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P90+P197</f>
        <v>0</v>
      </c>
      <c r="Q89" s="98"/>
      <c r="R89" s="195">
        <f>R90+R197</f>
        <v>102.10130876</v>
      </c>
      <c r="S89" s="98"/>
      <c r="T89" s="196">
        <f>T90+T197</f>
        <v>2.5089999999999999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132</v>
      </c>
      <c r="BK89" s="197">
        <f>BK90+BK197</f>
        <v>0</v>
      </c>
    </row>
    <row r="90" s="12" customFormat="1" ht="25.92" customHeight="1">
      <c r="A90" s="12"/>
      <c r="B90" s="198"/>
      <c r="C90" s="199"/>
      <c r="D90" s="200" t="s">
        <v>71</v>
      </c>
      <c r="E90" s="201" t="s">
        <v>160</v>
      </c>
      <c r="F90" s="201" t="s">
        <v>161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P91+P125+P136+P144+P155+P175+P190</f>
        <v>0</v>
      </c>
      <c r="Q90" s="206"/>
      <c r="R90" s="207">
        <f>R91+R125+R136+R144+R155+R175+R190</f>
        <v>101.86380108</v>
      </c>
      <c r="S90" s="206"/>
      <c r="T90" s="208">
        <f>T91+T125+T136+T144+T155+T175+T190</f>
        <v>2.5089999999999999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79</v>
      </c>
      <c r="AT90" s="210" t="s">
        <v>71</v>
      </c>
      <c r="AU90" s="210" t="s">
        <v>72</v>
      </c>
      <c r="AY90" s="209" t="s">
        <v>162</v>
      </c>
      <c r="BK90" s="211">
        <f>BK91+BK125+BK136+BK144+BK155+BK175+BK190</f>
        <v>0</v>
      </c>
    </row>
    <row r="91" s="12" customFormat="1" ht="22.8" customHeight="1">
      <c r="A91" s="12"/>
      <c r="B91" s="198"/>
      <c r="C91" s="199"/>
      <c r="D91" s="200" t="s">
        <v>71</v>
      </c>
      <c r="E91" s="212" t="s">
        <v>79</v>
      </c>
      <c r="F91" s="212" t="s">
        <v>163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SUM(P92:P124)</f>
        <v>0</v>
      </c>
      <c r="Q91" s="206"/>
      <c r="R91" s="207">
        <f>SUM(R92:R124)</f>
        <v>0</v>
      </c>
      <c r="S91" s="206"/>
      <c r="T91" s="208">
        <f>SUM(T92:T124)</f>
        <v>2.5089999999999999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79</v>
      </c>
      <c r="AT91" s="210" t="s">
        <v>71</v>
      </c>
      <c r="AU91" s="210" t="s">
        <v>79</v>
      </c>
      <c r="AY91" s="209" t="s">
        <v>162</v>
      </c>
      <c r="BK91" s="211">
        <f>SUM(BK92:BK124)</f>
        <v>0</v>
      </c>
    </row>
    <row r="92" s="2" customFormat="1" ht="24.15" customHeight="1">
      <c r="A92" s="40"/>
      <c r="B92" s="41"/>
      <c r="C92" s="214" t="s">
        <v>79</v>
      </c>
      <c r="D92" s="214" t="s">
        <v>164</v>
      </c>
      <c r="E92" s="215" t="s">
        <v>2928</v>
      </c>
      <c r="F92" s="216" t="s">
        <v>2929</v>
      </c>
      <c r="G92" s="217" t="s">
        <v>245</v>
      </c>
      <c r="H92" s="218">
        <v>1.8</v>
      </c>
      <c r="I92" s="219"/>
      <c r="J92" s="220">
        <f>ROUND(I92*H92,2)</f>
        <v>0</v>
      </c>
      <c r="K92" s="216" t="s">
        <v>168</v>
      </c>
      <c r="L92" s="46"/>
      <c r="M92" s="221" t="s">
        <v>19</v>
      </c>
      <c r="N92" s="222" t="s">
        <v>43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0.255</v>
      </c>
      <c r="T92" s="224">
        <f>S92*H92</f>
        <v>0.45900000000000002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169</v>
      </c>
      <c r="AT92" s="225" t="s">
        <v>164</v>
      </c>
      <c r="AU92" s="225" t="s">
        <v>81</v>
      </c>
      <c r="AY92" s="19" t="s">
        <v>162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169</v>
      </c>
      <c r="BM92" s="225" t="s">
        <v>2930</v>
      </c>
    </row>
    <row r="93" s="2" customFormat="1">
      <c r="A93" s="40"/>
      <c r="B93" s="41"/>
      <c r="C93" s="42"/>
      <c r="D93" s="227" t="s">
        <v>171</v>
      </c>
      <c r="E93" s="42"/>
      <c r="F93" s="228" t="s">
        <v>2931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171</v>
      </c>
      <c r="AU93" s="19" t="s">
        <v>81</v>
      </c>
    </row>
    <row r="94" s="2" customFormat="1">
      <c r="A94" s="40"/>
      <c r="B94" s="41"/>
      <c r="C94" s="42"/>
      <c r="D94" s="232" t="s">
        <v>173</v>
      </c>
      <c r="E94" s="42"/>
      <c r="F94" s="233" t="s">
        <v>2932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173</v>
      </c>
      <c r="AU94" s="19" t="s">
        <v>81</v>
      </c>
    </row>
    <row r="95" s="13" customFormat="1">
      <c r="A95" s="13"/>
      <c r="B95" s="234"/>
      <c r="C95" s="235"/>
      <c r="D95" s="227" t="s">
        <v>175</v>
      </c>
      <c r="E95" s="236" t="s">
        <v>19</v>
      </c>
      <c r="F95" s="237" t="s">
        <v>2933</v>
      </c>
      <c r="G95" s="235"/>
      <c r="H95" s="238">
        <v>1.8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175</v>
      </c>
      <c r="AU95" s="244" t="s">
        <v>81</v>
      </c>
      <c r="AV95" s="13" t="s">
        <v>81</v>
      </c>
      <c r="AW95" s="13" t="s">
        <v>33</v>
      </c>
      <c r="AX95" s="13" t="s">
        <v>72</v>
      </c>
      <c r="AY95" s="244" t="s">
        <v>162</v>
      </c>
    </row>
    <row r="96" s="14" customFormat="1">
      <c r="A96" s="14"/>
      <c r="B96" s="245"/>
      <c r="C96" s="246"/>
      <c r="D96" s="227" t="s">
        <v>175</v>
      </c>
      <c r="E96" s="247" t="s">
        <v>19</v>
      </c>
      <c r="F96" s="248" t="s">
        <v>177</v>
      </c>
      <c r="G96" s="246"/>
      <c r="H96" s="249">
        <v>1.8</v>
      </c>
      <c r="I96" s="250"/>
      <c r="J96" s="246"/>
      <c r="K96" s="246"/>
      <c r="L96" s="251"/>
      <c r="M96" s="252"/>
      <c r="N96" s="253"/>
      <c r="O96" s="253"/>
      <c r="P96" s="253"/>
      <c r="Q96" s="253"/>
      <c r="R96" s="253"/>
      <c r="S96" s="253"/>
      <c r="T96" s="25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5" t="s">
        <v>175</v>
      </c>
      <c r="AU96" s="255" t="s">
        <v>81</v>
      </c>
      <c r="AV96" s="14" t="s">
        <v>169</v>
      </c>
      <c r="AW96" s="14" t="s">
        <v>33</v>
      </c>
      <c r="AX96" s="14" t="s">
        <v>79</v>
      </c>
      <c r="AY96" s="255" t="s">
        <v>162</v>
      </c>
    </row>
    <row r="97" s="2" customFormat="1" ht="16.5" customHeight="1">
      <c r="A97" s="40"/>
      <c r="B97" s="41"/>
      <c r="C97" s="214" t="s">
        <v>81</v>
      </c>
      <c r="D97" s="214" t="s">
        <v>164</v>
      </c>
      <c r="E97" s="215" t="s">
        <v>2721</v>
      </c>
      <c r="F97" s="216" t="s">
        <v>2722</v>
      </c>
      <c r="G97" s="217" t="s">
        <v>300</v>
      </c>
      <c r="H97" s="218">
        <v>10</v>
      </c>
      <c r="I97" s="219"/>
      <c r="J97" s="220">
        <f>ROUND(I97*H97,2)</f>
        <v>0</v>
      </c>
      <c r="K97" s="216" t="s">
        <v>168</v>
      </c>
      <c r="L97" s="46"/>
      <c r="M97" s="221" t="s">
        <v>19</v>
      </c>
      <c r="N97" s="222" t="s">
        <v>43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0.20499999999999999</v>
      </c>
      <c r="T97" s="224">
        <f>S97*H97</f>
        <v>2.0499999999999998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169</v>
      </c>
      <c r="AT97" s="225" t="s">
        <v>164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169</v>
      </c>
      <c r="BM97" s="225" t="s">
        <v>2934</v>
      </c>
    </row>
    <row r="98" s="2" customFormat="1">
      <c r="A98" s="40"/>
      <c r="B98" s="41"/>
      <c r="C98" s="42"/>
      <c r="D98" s="227" t="s">
        <v>171</v>
      </c>
      <c r="E98" s="42"/>
      <c r="F98" s="228" t="s">
        <v>2724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>
      <c r="A99" s="40"/>
      <c r="B99" s="41"/>
      <c r="C99" s="42"/>
      <c r="D99" s="232" t="s">
        <v>173</v>
      </c>
      <c r="E99" s="42"/>
      <c r="F99" s="233" t="s">
        <v>2725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173</v>
      </c>
      <c r="AU99" s="19" t="s">
        <v>81</v>
      </c>
    </row>
    <row r="100" s="2" customFormat="1" ht="24.15" customHeight="1">
      <c r="A100" s="40"/>
      <c r="B100" s="41"/>
      <c r="C100" s="214" t="s">
        <v>184</v>
      </c>
      <c r="D100" s="214" t="s">
        <v>164</v>
      </c>
      <c r="E100" s="215" t="s">
        <v>1268</v>
      </c>
      <c r="F100" s="216" t="s">
        <v>1269</v>
      </c>
      <c r="G100" s="217" t="s">
        <v>167</v>
      </c>
      <c r="H100" s="218">
        <v>1.024</v>
      </c>
      <c r="I100" s="219"/>
      <c r="J100" s="220">
        <f>ROUND(I100*H100,2)</f>
        <v>0</v>
      </c>
      <c r="K100" s="216" t="s">
        <v>168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169</v>
      </c>
      <c r="AT100" s="225" t="s">
        <v>164</v>
      </c>
      <c r="AU100" s="225" t="s">
        <v>81</v>
      </c>
      <c r="AY100" s="19" t="s">
        <v>162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169</v>
      </c>
      <c r="BM100" s="225" t="s">
        <v>2935</v>
      </c>
    </row>
    <row r="101" s="2" customFormat="1">
      <c r="A101" s="40"/>
      <c r="B101" s="41"/>
      <c r="C101" s="42"/>
      <c r="D101" s="227" t="s">
        <v>171</v>
      </c>
      <c r="E101" s="42"/>
      <c r="F101" s="228" t="s">
        <v>1271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171</v>
      </c>
      <c r="AU101" s="19" t="s">
        <v>81</v>
      </c>
    </row>
    <row r="102" s="2" customFormat="1">
      <c r="A102" s="40"/>
      <c r="B102" s="41"/>
      <c r="C102" s="42"/>
      <c r="D102" s="232" t="s">
        <v>173</v>
      </c>
      <c r="E102" s="42"/>
      <c r="F102" s="233" t="s">
        <v>1272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173</v>
      </c>
      <c r="AU102" s="19" t="s">
        <v>81</v>
      </c>
    </row>
    <row r="103" s="13" customFormat="1">
      <c r="A103" s="13"/>
      <c r="B103" s="234"/>
      <c r="C103" s="235"/>
      <c r="D103" s="227" t="s">
        <v>175</v>
      </c>
      <c r="E103" s="236" t="s">
        <v>19</v>
      </c>
      <c r="F103" s="237" t="s">
        <v>2936</v>
      </c>
      <c r="G103" s="235"/>
      <c r="H103" s="238">
        <v>1.024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175</v>
      </c>
      <c r="AU103" s="244" t="s">
        <v>81</v>
      </c>
      <c r="AV103" s="13" t="s">
        <v>81</v>
      </c>
      <c r="AW103" s="13" t="s">
        <v>33</v>
      </c>
      <c r="AX103" s="13" t="s">
        <v>72</v>
      </c>
      <c r="AY103" s="244" t="s">
        <v>162</v>
      </c>
    </row>
    <row r="104" s="14" customFormat="1">
      <c r="A104" s="14"/>
      <c r="B104" s="245"/>
      <c r="C104" s="246"/>
      <c r="D104" s="227" t="s">
        <v>175</v>
      </c>
      <c r="E104" s="247" t="s">
        <v>19</v>
      </c>
      <c r="F104" s="248" t="s">
        <v>177</v>
      </c>
      <c r="G104" s="246"/>
      <c r="H104" s="249">
        <v>1.024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175</v>
      </c>
      <c r="AU104" s="255" t="s">
        <v>81</v>
      </c>
      <c r="AV104" s="14" t="s">
        <v>169</v>
      </c>
      <c r="AW104" s="14" t="s">
        <v>33</v>
      </c>
      <c r="AX104" s="14" t="s">
        <v>79</v>
      </c>
      <c r="AY104" s="255" t="s">
        <v>162</v>
      </c>
    </row>
    <row r="105" s="2" customFormat="1" ht="37.8" customHeight="1">
      <c r="A105" s="40"/>
      <c r="B105" s="41"/>
      <c r="C105" s="214" t="s">
        <v>169</v>
      </c>
      <c r="D105" s="214" t="s">
        <v>164</v>
      </c>
      <c r="E105" s="215" t="s">
        <v>1274</v>
      </c>
      <c r="F105" s="216" t="s">
        <v>1275</v>
      </c>
      <c r="G105" s="217" t="s">
        <v>167</v>
      </c>
      <c r="H105" s="218">
        <v>1.024</v>
      </c>
      <c r="I105" s="219"/>
      <c r="J105" s="220">
        <f>ROUND(I105*H105,2)</f>
        <v>0</v>
      </c>
      <c r="K105" s="216" t="s">
        <v>168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169</v>
      </c>
      <c r="AT105" s="225" t="s">
        <v>164</v>
      </c>
      <c r="AU105" s="225" t="s">
        <v>81</v>
      </c>
      <c r="AY105" s="19" t="s">
        <v>162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169</v>
      </c>
      <c r="BM105" s="225" t="s">
        <v>2937</v>
      </c>
    </row>
    <row r="106" s="2" customFormat="1">
      <c r="A106" s="40"/>
      <c r="B106" s="41"/>
      <c r="C106" s="42"/>
      <c r="D106" s="227" t="s">
        <v>171</v>
      </c>
      <c r="E106" s="42"/>
      <c r="F106" s="228" t="s">
        <v>1277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171</v>
      </c>
      <c r="AU106" s="19" t="s">
        <v>81</v>
      </c>
    </row>
    <row r="107" s="2" customFormat="1">
      <c r="A107" s="40"/>
      <c r="B107" s="41"/>
      <c r="C107" s="42"/>
      <c r="D107" s="232" t="s">
        <v>173</v>
      </c>
      <c r="E107" s="42"/>
      <c r="F107" s="233" t="s">
        <v>1278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173</v>
      </c>
      <c r="AU107" s="19" t="s">
        <v>81</v>
      </c>
    </row>
    <row r="108" s="2" customFormat="1" ht="37.8" customHeight="1">
      <c r="A108" s="40"/>
      <c r="B108" s="41"/>
      <c r="C108" s="214" t="s">
        <v>197</v>
      </c>
      <c r="D108" s="214" t="s">
        <v>164</v>
      </c>
      <c r="E108" s="215" t="s">
        <v>1279</v>
      </c>
      <c r="F108" s="216" t="s">
        <v>1280</v>
      </c>
      <c r="G108" s="217" t="s">
        <v>167</v>
      </c>
      <c r="H108" s="218">
        <v>4.0960000000000001</v>
      </c>
      <c r="I108" s="219"/>
      <c r="J108" s="220">
        <f>ROUND(I108*H108,2)</f>
        <v>0</v>
      </c>
      <c r="K108" s="216" t="s">
        <v>168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169</v>
      </c>
      <c r="AT108" s="225" t="s">
        <v>164</v>
      </c>
      <c r="AU108" s="225" t="s">
        <v>81</v>
      </c>
      <c r="AY108" s="19" t="s">
        <v>162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169</v>
      </c>
      <c r="BM108" s="225" t="s">
        <v>2938</v>
      </c>
    </row>
    <row r="109" s="2" customFormat="1">
      <c r="A109" s="40"/>
      <c r="B109" s="41"/>
      <c r="C109" s="42"/>
      <c r="D109" s="227" t="s">
        <v>171</v>
      </c>
      <c r="E109" s="42"/>
      <c r="F109" s="228" t="s">
        <v>1282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171</v>
      </c>
      <c r="AU109" s="19" t="s">
        <v>81</v>
      </c>
    </row>
    <row r="110" s="2" customFormat="1">
      <c r="A110" s="40"/>
      <c r="B110" s="41"/>
      <c r="C110" s="42"/>
      <c r="D110" s="232" t="s">
        <v>173</v>
      </c>
      <c r="E110" s="42"/>
      <c r="F110" s="233" t="s">
        <v>1283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173</v>
      </c>
      <c r="AU110" s="19" t="s">
        <v>81</v>
      </c>
    </row>
    <row r="111" s="13" customFormat="1">
      <c r="A111" s="13"/>
      <c r="B111" s="234"/>
      <c r="C111" s="235"/>
      <c r="D111" s="227" t="s">
        <v>175</v>
      </c>
      <c r="E111" s="236" t="s">
        <v>19</v>
      </c>
      <c r="F111" s="237" t="s">
        <v>2939</v>
      </c>
      <c r="G111" s="235"/>
      <c r="H111" s="238">
        <v>4.0960000000000001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175</v>
      </c>
      <c r="AU111" s="244" t="s">
        <v>81</v>
      </c>
      <c r="AV111" s="13" t="s">
        <v>81</v>
      </c>
      <c r="AW111" s="13" t="s">
        <v>33</v>
      </c>
      <c r="AX111" s="13" t="s">
        <v>79</v>
      </c>
      <c r="AY111" s="244" t="s">
        <v>162</v>
      </c>
    </row>
    <row r="112" s="2" customFormat="1" ht="37.8" customHeight="1">
      <c r="A112" s="40"/>
      <c r="B112" s="41"/>
      <c r="C112" s="214" t="s">
        <v>203</v>
      </c>
      <c r="D112" s="214" t="s">
        <v>164</v>
      </c>
      <c r="E112" s="215" t="s">
        <v>198</v>
      </c>
      <c r="F112" s="216" t="s">
        <v>199</v>
      </c>
      <c r="G112" s="217" t="s">
        <v>167</v>
      </c>
      <c r="H112" s="218">
        <v>1.024</v>
      </c>
      <c r="I112" s="219"/>
      <c r="J112" s="220">
        <f>ROUND(I112*H112,2)</f>
        <v>0</v>
      </c>
      <c r="K112" s="216" t="s">
        <v>168</v>
      </c>
      <c r="L112" s="46"/>
      <c r="M112" s="221" t="s">
        <v>19</v>
      </c>
      <c r="N112" s="222" t="s">
        <v>43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169</v>
      </c>
      <c r="AT112" s="225" t="s">
        <v>164</v>
      </c>
      <c r="AU112" s="225" t="s">
        <v>81</v>
      </c>
      <c r="AY112" s="19" t="s">
        <v>162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169</v>
      </c>
      <c r="BM112" s="225" t="s">
        <v>2940</v>
      </c>
    </row>
    <row r="113" s="2" customFormat="1">
      <c r="A113" s="40"/>
      <c r="B113" s="41"/>
      <c r="C113" s="42"/>
      <c r="D113" s="227" t="s">
        <v>171</v>
      </c>
      <c r="E113" s="42"/>
      <c r="F113" s="228" t="s">
        <v>201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171</v>
      </c>
      <c r="AU113" s="19" t="s">
        <v>81</v>
      </c>
    </row>
    <row r="114" s="2" customFormat="1">
      <c r="A114" s="40"/>
      <c r="B114" s="41"/>
      <c r="C114" s="42"/>
      <c r="D114" s="232" t="s">
        <v>173</v>
      </c>
      <c r="E114" s="42"/>
      <c r="F114" s="233" t="s">
        <v>202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173</v>
      </c>
      <c r="AU114" s="19" t="s">
        <v>81</v>
      </c>
    </row>
    <row r="115" s="2" customFormat="1" ht="24.15" customHeight="1">
      <c r="A115" s="40"/>
      <c r="B115" s="41"/>
      <c r="C115" s="214" t="s">
        <v>209</v>
      </c>
      <c r="D115" s="214" t="s">
        <v>164</v>
      </c>
      <c r="E115" s="215" t="s">
        <v>1286</v>
      </c>
      <c r="F115" s="216" t="s">
        <v>1287</v>
      </c>
      <c r="G115" s="217" t="s">
        <v>167</v>
      </c>
      <c r="H115" s="218">
        <v>1.024</v>
      </c>
      <c r="I115" s="219"/>
      <c r="J115" s="220">
        <f>ROUND(I115*H115,2)</f>
        <v>0</v>
      </c>
      <c r="K115" s="216" t="s">
        <v>168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169</v>
      </c>
      <c r="AT115" s="225" t="s">
        <v>164</v>
      </c>
      <c r="AU115" s="225" t="s">
        <v>81</v>
      </c>
      <c r="AY115" s="19" t="s">
        <v>162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169</v>
      </c>
      <c r="BM115" s="225" t="s">
        <v>2941</v>
      </c>
    </row>
    <row r="116" s="2" customFormat="1">
      <c r="A116" s="40"/>
      <c r="B116" s="41"/>
      <c r="C116" s="42"/>
      <c r="D116" s="227" t="s">
        <v>171</v>
      </c>
      <c r="E116" s="42"/>
      <c r="F116" s="228" t="s">
        <v>1289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171</v>
      </c>
      <c r="AU116" s="19" t="s">
        <v>81</v>
      </c>
    </row>
    <row r="117" s="2" customFormat="1">
      <c r="A117" s="40"/>
      <c r="B117" s="41"/>
      <c r="C117" s="42"/>
      <c r="D117" s="232" t="s">
        <v>173</v>
      </c>
      <c r="E117" s="42"/>
      <c r="F117" s="233" t="s">
        <v>1290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173</v>
      </c>
      <c r="AU117" s="19" t="s">
        <v>81</v>
      </c>
    </row>
    <row r="118" s="2" customFormat="1" ht="24.15" customHeight="1">
      <c r="A118" s="40"/>
      <c r="B118" s="41"/>
      <c r="C118" s="214" t="s">
        <v>217</v>
      </c>
      <c r="D118" s="214" t="s">
        <v>164</v>
      </c>
      <c r="E118" s="215" t="s">
        <v>210</v>
      </c>
      <c r="F118" s="216" t="s">
        <v>211</v>
      </c>
      <c r="G118" s="217" t="s">
        <v>212</v>
      </c>
      <c r="H118" s="218">
        <v>1.843</v>
      </c>
      <c r="I118" s="219"/>
      <c r="J118" s="220">
        <f>ROUND(I118*H118,2)</f>
        <v>0</v>
      </c>
      <c r="K118" s="216" t="s">
        <v>168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169</v>
      </c>
      <c r="AT118" s="225" t="s">
        <v>164</v>
      </c>
      <c r="AU118" s="225" t="s">
        <v>81</v>
      </c>
      <c r="AY118" s="19" t="s">
        <v>162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169</v>
      </c>
      <c r="BM118" s="225" t="s">
        <v>2942</v>
      </c>
    </row>
    <row r="119" s="2" customFormat="1">
      <c r="A119" s="40"/>
      <c r="B119" s="41"/>
      <c r="C119" s="42"/>
      <c r="D119" s="227" t="s">
        <v>171</v>
      </c>
      <c r="E119" s="42"/>
      <c r="F119" s="228" t="s">
        <v>214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171</v>
      </c>
      <c r="AU119" s="19" t="s">
        <v>81</v>
      </c>
    </row>
    <row r="120" s="2" customFormat="1">
      <c r="A120" s="40"/>
      <c r="B120" s="41"/>
      <c r="C120" s="42"/>
      <c r="D120" s="232" t="s">
        <v>173</v>
      </c>
      <c r="E120" s="42"/>
      <c r="F120" s="233" t="s">
        <v>215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173</v>
      </c>
      <c r="AU120" s="19" t="s">
        <v>81</v>
      </c>
    </row>
    <row r="121" s="13" customFormat="1">
      <c r="A121" s="13"/>
      <c r="B121" s="234"/>
      <c r="C121" s="235"/>
      <c r="D121" s="227" t="s">
        <v>175</v>
      </c>
      <c r="E121" s="236" t="s">
        <v>19</v>
      </c>
      <c r="F121" s="237" t="s">
        <v>2943</v>
      </c>
      <c r="G121" s="235"/>
      <c r="H121" s="238">
        <v>1.843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175</v>
      </c>
      <c r="AU121" s="244" t="s">
        <v>81</v>
      </c>
      <c r="AV121" s="13" t="s">
        <v>81</v>
      </c>
      <c r="AW121" s="13" t="s">
        <v>33</v>
      </c>
      <c r="AX121" s="13" t="s">
        <v>79</v>
      </c>
      <c r="AY121" s="244" t="s">
        <v>162</v>
      </c>
    </row>
    <row r="122" s="2" customFormat="1" ht="16.5" customHeight="1">
      <c r="A122" s="40"/>
      <c r="B122" s="41"/>
      <c r="C122" s="214" t="s">
        <v>223</v>
      </c>
      <c r="D122" s="214" t="s">
        <v>164</v>
      </c>
      <c r="E122" s="215" t="s">
        <v>218</v>
      </c>
      <c r="F122" s="216" t="s">
        <v>219</v>
      </c>
      <c r="G122" s="217" t="s">
        <v>167</v>
      </c>
      <c r="H122" s="218">
        <v>1.024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169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2944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221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222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12" customFormat="1" ht="22.8" customHeight="1">
      <c r="A125" s="12"/>
      <c r="B125" s="198"/>
      <c r="C125" s="199"/>
      <c r="D125" s="200" t="s">
        <v>71</v>
      </c>
      <c r="E125" s="212" t="s">
        <v>81</v>
      </c>
      <c r="F125" s="212" t="s">
        <v>249</v>
      </c>
      <c r="G125" s="199"/>
      <c r="H125" s="199"/>
      <c r="I125" s="202"/>
      <c r="J125" s="213">
        <f>BK125</f>
        <v>0</v>
      </c>
      <c r="K125" s="199"/>
      <c r="L125" s="204"/>
      <c r="M125" s="205"/>
      <c r="N125" s="206"/>
      <c r="O125" s="206"/>
      <c r="P125" s="207">
        <f>SUM(P126:P135)</f>
        <v>0</v>
      </c>
      <c r="Q125" s="206"/>
      <c r="R125" s="207">
        <f>SUM(R126:R135)</f>
        <v>9.0419148800000002</v>
      </c>
      <c r="S125" s="206"/>
      <c r="T125" s="208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9" t="s">
        <v>79</v>
      </c>
      <c r="AT125" s="210" t="s">
        <v>71</v>
      </c>
      <c r="AU125" s="210" t="s">
        <v>79</v>
      </c>
      <c r="AY125" s="209" t="s">
        <v>162</v>
      </c>
      <c r="BK125" s="211">
        <f>SUM(BK126:BK135)</f>
        <v>0</v>
      </c>
    </row>
    <row r="126" s="2" customFormat="1" ht="24.15" customHeight="1">
      <c r="A126" s="40"/>
      <c r="B126" s="41"/>
      <c r="C126" s="214" t="s">
        <v>118</v>
      </c>
      <c r="D126" s="214" t="s">
        <v>164</v>
      </c>
      <c r="E126" s="215" t="s">
        <v>1502</v>
      </c>
      <c r="F126" s="216" t="s">
        <v>1503</v>
      </c>
      <c r="G126" s="217" t="s">
        <v>167</v>
      </c>
      <c r="H126" s="218">
        <v>3</v>
      </c>
      <c r="I126" s="219"/>
      <c r="J126" s="220">
        <f>ROUND(I126*H126,2)</f>
        <v>0</v>
      </c>
      <c r="K126" s="216" t="s">
        <v>168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2.1600000000000001</v>
      </c>
      <c r="R126" s="223">
        <f>Q126*H126</f>
        <v>6.4800000000000004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169</v>
      </c>
      <c r="AT126" s="225" t="s">
        <v>164</v>
      </c>
      <c r="AU126" s="225" t="s">
        <v>81</v>
      </c>
      <c r="AY126" s="19" t="s">
        <v>162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169</v>
      </c>
      <c r="BM126" s="225" t="s">
        <v>2945</v>
      </c>
    </row>
    <row r="127" s="2" customFormat="1">
      <c r="A127" s="40"/>
      <c r="B127" s="41"/>
      <c r="C127" s="42"/>
      <c r="D127" s="227" t="s">
        <v>171</v>
      </c>
      <c r="E127" s="42"/>
      <c r="F127" s="228" t="s">
        <v>1505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171</v>
      </c>
      <c r="AU127" s="19" t="s">
        <v>81</v>
      </c>
    </row>
    <row r="128" s="2" customFormat="1">
      <c r="A128" s="40"/>
      <c r="B128" s="41"/>
      <c r="C128" s="42"/>
      <c r="D128" s="232" t="s">
        <v>173</v>
      </c>
      <c r="E128" s="42"/>
      <c r="F128" s="233" t="s">
        <v>1506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173</v>
      </c>
      <c r="AU128" s="19" t="s">
        <v>81</v>
      </c>
    </row>
    <row r="129" s="13" customFormat="1">
      <c r="A129" s="13"/>
      <c r="B129" s="234"/>
      <c r="C129" s="235"/>
      <c r="D129" s="227" t="s">
        <v>175</v>
      </c>
      <c r="E129" s="236" t="s">
        <v>19</v>
      </c>
      <c r="F129" s="237" t="s">
        <v>2946</v>
      </c>
      <c r="G129" s="235"/>
      <c r="H129" s="238">
        <v>3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175</v>
      </c>
      <c r="AU129" s="244" t="s">
        <v>81</v>
      </c>
      <c r="AV129" s="13" t="s">
        <v>81</v>
      </c>
      <c r="AW129" s="13" t="s">
        <v>33</v>
      </c>
      <c r="AX129" s="13" t="s">
        <v>72</v>
      </c>
      <c r="AY129" s="244" t="s">
        <v>162</v>
      </c>
    </row>
    <row r="130" s="14" customFormat="1">
      <c r="A130" s="14"/>
      <c r="B130" s="245"/>
      <c r="C130" s="246"/>
      <c r="D130" s="227" t="s">
        <v>175</v>
      </c>
      <c r="E130" s="247" t="s">
        <v>19</v>
      </c>
      <c r="F130" s="248" t="s">
        <v>177</v>
      </c>
      <c r="G130" s="246"/>
      <c r="H130" s="249">
        <v>3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175</v>
      </c>
      <c r="AU130" s="255" t="s">
        <v>81</v>
      </c>
      <c r="AV130" s="14" t="s">
        <v>169</v>
      </c>
      <c r="AW130" s="14" t="s">
        <v>33</v>
      </c>
      <c r="AX130" s="14" t="s">
        <v>79</v>
      </c>
      <c r="AY130" s="255" t="s">
        <v>162</v>
      </c>
    </row>
    <row r="131" s="2" customFormat="1" ht="16.5" customHeight="1">
      <c r="A131" s="40"/>
      <c r="B131" s="41"/>
      <c r="C131" s="214" t="s">
        <v>121</v>
      </c>
      <c r="D131" s="214" t="s">
        <v>164</v>
      </c>
      <c r="E131" s="215" t="s">
        <v>316</v>
      </c>
      <c r="F131" s="216" t="s">
        <v>317</v>
      </c>
      <c r="G131" s="217" t="s">
        <v>167</v>
      </c>
      <c r="H131" s="218">
        <v>1.024</v>
      </c>
      <c r="I131" s="219"/>
      <c r="J131" s="220">
        <f>ROUND(I131*H131,2)</f>
        <v>0</v>
      </c>
      <c r="K131" s="216" t="s">
        <v>168</v>
      </c>
      <c r="L131" s="46"/>
      <c r="M131" s="221" t="s">
        <v>19</v>
      </c>
      <c r="N131" s="222" t="s">
        <v>43</v>
      </c>
      <c r="O131" s="86"/>
      <c r="P131" s="223">
        <f>O131*H131</f>
        <v>0</v>
      </c>
      <c r="Q131" s="223">
        <v>2.5018699999999998</v>
      </c>
      <c r="R131" s="223">
        <f>Q131*H131</f>
        <v>2.5619148799999998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169</v>
      </c>
      <c r="AT131" s="225" t="s">
        <v>164</v>
      </c>
      <c r="AU131" s="225" t="s">
        <v>81</v>
      </c>
      <c r="AY131" s="19" t="s">
        <v>162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169</v>
      </c>
      <c r="BM131" s="225" t="s">
        <v>2947</v>
      </c>
    </row>
    <row r="132" s="2" customFormat="1">
      <c r="A132" s="40"/>
      <c r="B132" s="41"/>
      <c r="C132" s="42"/>
      <c r="D132" s="227" t="s">
        <v>171</v>
      </c>
      <c r="E132" s="42"/>
      <c r="F132" s="228" t="s">
        <v>319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171</v>
      </c>
      <c r="AU132" s="19" t="s">
        <v>81</v>
      </c>
    </row>
    <row r="133" s="2" customFormat="1">
      <c r="A133" s="40"/>
      <c r="B133" s="41"/>
      <c r="C133" s="42"/>
      <c r="D133" s="232" t="s">
        <v>173</v>
      </c>
      <c r="E133" s="42"/>
      <c r="F133" s="233" t="s">
        <v>320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173</v>
      </c>
      <c r="AU133" s="19" t="s">
        <v>81</v>
      </c>
    </row>
    <row r="134" s="13" customFormat="1">
      <c r="A134" s="13"/>
      <c r="B134" s="234"/>
      <c r="C134" s="235"/>
      <c r="D134" s="227" t="s">
        <v>175</v>
      </c>
      <c r="E134" s="236" t="s">
        <v>19</v>
      </c>
      <c r="F134" s="237" t="s">
        <v>2936</v>
      </c>
      <c r="G134" s="235"/>
      <c r="H134" s="238">
        <v>1.024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175</v>
      </c>
      <c r="AU134" s="244" t="s">
        <v>81</v>
      </c>
      <c r="AV134" s="13" t="s">
        <v>81</v>
      </c>
      <c r="AW134" s="13" t="s">
        <v>33</v>
      </c>
      <c r="AX134" s="13" t="s">
        <v>72</v>
      </c>
      <c r="AY134" s="244" t="s">
        <v>162</v>
      </c>
    </row>
    <row r="135" s="14" customFormat="1">
      <c r="A135" s="14"/>
      <c r="B135" s="245"/>
      <c r="C135" s="246"/>
      <c r="D135" s="227" t="s">
        <v>175</v>
      </c>
      <c r="E135" s="247" t="s">
        <v>19</v>
      </c>
      <c r="F135" s="248" t="s">
        <v>177</v>
      </c>
      <c r="G135" s="246"/>
      <c r="H135" s="249">
        <v>1.024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175</v>
      </c>
      <c r="AU135" s="255" t="s">
        <v>81</v>
      </c>
      <c r="AV135" s="14" t="s">
        <v>169</v>
      </c>
      <c r="AW135" s="14" t="s">
        <v>33</v>
      </c>
      <c r="AX135" s="14" t="s">
        <v>79</v>
      </c>
      <c r="AY135" s="255" t="s">
        <v>162</v>
      </c>
    </row>
    <row r="136" s="12" customFormat="1" ht="22.8" customHeight="1">
      <c r="A136" s="12"/>
      <c r="B136" s="198"/>
      <c r="C136" s="199"/>
      <c r="D136" s="200" t="s">
        <v>71</v>
      </c>
      <c r="E136" s="212" t="s">
        <v>169</v>
      </c>
      <c r="F136" s="212" t="s">
        <v>406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SUM(P137:P143)</f>
        <v>0</v>
      </c>
      <c r="Q136" s="206"/>
      <c r="R136" s="207">
        <f>SUM(R137:R143)</f>
        <v>10.930400000000001</v>
      </c>
      <c r="S136" s="206"/>
      <c r="T136" s="208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79</v>
      </c>
      <c r="AT136" s="210" t="s">
        <v>71</v>
      </c>
      <c r="AU136" s="210" t="s">
        <v>79</v>
      </c>
      <c r="AY136" s="209" t="s">
        <v>162</v>
      </c>
      <c r="BK136" s="211">
        <f>SUM(BK137:BK143)</f>
        <v>0</v>
      </c>
    </row>
    <row r="137" s="2" customFormat="1" ht="24.15" customHeight="1">
      <c r="A137" s="40"/>
      <c r="B137" s="41"/>
      <c r="C137" s="214" t="s">
        <v>8</v>
      </c>
      <c r="D137" s="214" t="s">
        <v>164</v>
      </c>
      <c r="E137" s="215" t="s">
        <v>2948</v>
      </c>
      <c r="F137" s="216" t="s">
        <v>2949</v>
      </c>
      <c r="G137" s="217" t="s">
        <v>300</v>
      </c>
      <c r="H137" s="218">
        <v>26</v>
      </c>
      <c r="I137" s="219"/>
      <c r="J137" s="220">
        <f>ROUND(I137*H137,2)</f>
        <v>0</v>
      </c>
      <c r="K137" s="216" t="s">
        <v>168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0.4204</v>
      </c>
      <c r="R137" s="223">
        <f>Q137*H137</f>
        <v>10.930400000000001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169</v>
      </c>
      <c r="AT137" s="225" t="s">
        <v>164</v>
      </c>
      <c r="AU137" s="225" t="s">
        <v>81</v>
      </c>
      <c r="AY137" s="19" t="s">
        <v>162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169</v>
      </c>
      <c r="BM137" s="225" t="s">
        <v>2950</v>
      </c>
    </row>
    <row r="138" s="2" customFormat="1">
      <c r="A138" s="40"/>
      <c r="B138" s="41"/>
      <c r="C138" s="42"/>
      <c r="D138" s="227" t="s">
        <v>171</v>
      </c>
      <c r="E138" s="42"/>
      <c r="F138" s="228" t="s">
        <v>2951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171</v>
      </c>
      <c r="AU138" s="19" t="s">
        <v>81</v>
      </c>
    </row>
    <row r="139" s="2" customFormat="1">
      <c r="A139" s="40"/>
      <c r="B139" s="41"/>
      <c r="C139" s="42"/>
      <c r="D139" s="232" t="s">
        <v>173</v>
      </c>
      <c r="E139" s="42"/>
      <c r="F139" s="233" t="s">
        <v>2952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173</v>
      </c>
      <c r="AU139" s="19" t="s">
        <v>81</v>
      </c>
    </row>
    <row r="140" s="15" customFormat="1">
      <c r="A140" s="15"/>
      <c r="B140" s="266"/>
      <c r="C140" s="267"/>
      <c r="D140" s="227" t="s">
        <v>175</v>
      </c>
      <c r="E140" s="268" t="s">
        <v>19</v>
      </c>
      <c r="F140" s="269" t="s">
        <v>2953</v>
      </c>
      <c r="G140" s="267"/>
      <c r="H140" s="268" t="s">
        <v>19</v>
      </c>
      <c r="I140" s="270"/>
      <c r="J140" s="267"/>
      <c r="K140" s="267"/>
      <c r="L140" s="271"/>
      <c r="M140" s="272"/>
      <c r="N140" s="273"/>
      <c r="O140" s="273"/>
      <c r="P140" s="273"/>
      <c r="Q140" s="273"/>
      <c r="R140" s="273"/>
      <c r="S140" s="273"/>
      <c r="T140" s="27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5" t="s">
        <v>175</v>
      </c>
      <c r="AU140" s="275" t="s">
        <v>81</v>
      </c>
      <c r="AV140" s="15" t="s">
        <v>79</v>
      </c>
      <c r="AW140" s="15" t="s">
        <v>33</v>
      </c>
      <c r="AX140" s="15" t="s">
        <v>72</v>
      </c>
      <c r="AY140" s="275" t="s">
        <v>162</v>
      </c>
    </row>
    <row r="141" s="15" customFormat="1">
      <c r="A141" s="15"/>
      <c r="B141" s="266"/>
      <c r="C141" s="267"/>
      <c r="D141" s="227" t="s">
        <v>175</v>
      </c>
      <c r="E141" s="268" t="s">
        <v>19</v>
      </c>
      <c r="F141" s="269" t="s">
        <v>2954</v>
      </c>
      <c r="G141" s="267"/>
      <c r="H141" s="268" t="s">
        <v>19</v>
      </c>
      <c r="I141" s="270"/>
      <c r="J141" s="267"/>
      <c r="K141" s="267"/>
      <c r="L141" s="271"/>
      <c r="M141" s="272"/>
      <c r="N141" s="273"/>
      <c r="O141" s="273"/>
      <c r="P141" s="273"/>
      <c r="Q141" s="273"/>
      <c r="R141" s="273"/>
      <c r="S141" s="273"/>
      <c r="T141" s="27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5" t="s">
        <v>175</v>
      </c>
      <c r="AU141" s="275" t="s">
        <v>81</v>
      </c>
      <c r="AV141" s="15" t="s">
        <v>79</v>
      </c>
      <c r="AW141" s="15" t="s">
        <v>33</v>
      </c>
      <c r="AX141" s="15" t="s">
        <v>72</v>
      </c>
      <c r="AY141" s="275" t="s">
        <v>162</v>
      </c>
    </row>
    <row r="142" s="13" customFormat="1">
      <c r="A142" s="13"/>
      <c r="B142" s="234"/>
      <c r="C142" s="235"/>
      <c r="D142" s="227" t="s">
        <v>175</v>
      </c>
      <c r="E142" s="236" t="s">
        <v>19</v>
      </c>
      <c r="F142" s="237" t="s">
        <v>2955</v>
      </c>
      <c r="G142" s="235"/>
      <c r="H142" s="238">
        <v>26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175</v>
      </c>
      <c r="AU142" s="244" t="s">
        <v>81</v>
      </c>
      <c r="AV142" s="13" t="s">
        <v>81</v>
      </c>
      <c r="AW142" s="13" t="s">
        <v>33</v>
      </c>
      <c r="AX142" s="13" t="s">
        <v>72</v>
      </c>
      <c r="AY142" s="244" t="s">
        <v>162</v>
      </c>
    </row>
    <row r="143" s="14" customFormat="1">
      <c r="A143" s="14"/>
      <c r="B143" s="245"/>
      <c r="C143" s="246"/>
      <c r="D143" s="227" t="s">
        <v>175</v>
      </c>
      <c r="E143" s="247" t="s">
        <v>19</v>
      </c>
      <c r="F143" s="248" t="s">
        <v>177</v>
      </c>
      <c r="G143" s="246"/>
      <c r="H143" s="249">
        <v>26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175</v>
      </c>
      <c r="AU143" s="255" t="s">
        <v>81</v>
      </c>
      <c r="AV143" s="14" t="s">
        <v>169</v>
      </c>
      <c r="AW143" s="14" t="s">
        <v>33</v>
      </c>
      <c r="AX143" s="14" t="s">
        <v>79</v>
      </c>
      <c r="AY143" s="255" t="s">
        <v>162</v>
      </c>
    </row>
    <row r="144" s="12" customFormat="1" ht="22.8" customHeight="1">
      <c r="A144" s="12"/>
      <c r="B144" s="198"/>
      <c r="C144" s="199"/>
      <c r="D144" s="200" t="s">
        <v>71</v>
      </c>
      <c r="E144" s="212" t="s">
        <v>197</v>
      </c>
      <c r="F144" s="212" t="s">
        <v>426</v>
      </c>
      <c r="G144" s="199"/>
      <c r="H144" s="199"/>
      <c r="I144" s="202"/>
      <c r="J144" s="213">
        <f>BK144</f>
        <v>0</v>
      </c>
      <c r="K144" s="199"/>
      <c r="L144" s="204"/>
      <c r="M144" s="205"/>
      <c r="N144" s="206"/>
      <c r="O144" s="206"/>
      <c r="P144" s="207">
        <f>SUM(P145:P154)</f>
        <v>0</v>
      </c>
      <c r="Q144" s="206"/>
      <c r="R144" s="207">
        <f>SUM(R145:R154)</f>
        <v>60.432509999999994</v>
      </c>
      <c r="S144" s="206"/>
      <c r="T144" s="208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9" t="s">
        <v>79</v>
      </c>
      <c r="AT144" s="210" t="s">
        <v>71</v>
      </c>
      <c r="AU144" s="210" t="s">
        <v>79</v>
      </c>
      <c r="AY144" s="209" t="s">
        <v>162</v>
      </c>
      <c r="BK144" s="211">
        <f>SUM(BK145:BK154)</f>
        <v>0</v>
      </c>
    </row>
    <row r="145" s="2" customFormat="1" ht="21.75" customHeight="1">
      <c r="A145" s="40"/>
      <c r="B145" s="41"/>
      <c r="C145" s="214" t="s">
        <v>250</v>
      </c>
      <c r="D145" s="214" t="s">
        <v>164</v>
      </c>
      <c r="E145" s="215" t="s">
        <v>2956</v>
      </c>
      <c r="F145" s="216" t="s">
        <v>2957</v>
      </c>
      <c r="G145" s="217" t="s">
        <v>245</v>
      </c>
      <c r="H145" s="218">
        <v>105.5</v>
      </c>
      <c r="I145" s="219"/>
      <c r="J145" s="220">
        <f>ROUND(I145*H145,2)</f>
        <v>0</v>
      </c>
      <c r="K145" s="216" t="s">
        <v>168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0.34499999999999997</v>
      </c>
      <c r="R145" s="223">
        <f>Q145*H145</f>
        <v>36.397499999999994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169</v>
      </c>
      <c r="AT145" s="225" t="s">
        <v>164</v>
      </c>
      <c r="AU145" s="225" t="s">
        <v>81</v>
      </c>
      <c r="AY145" s="19" t="s">
        <v>162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169</v>
      </c>
      <c r="BM145" s="225" t="s">
        <v>2958</v>
      </c>
    </row>
    <row r="146" s="2" customFormat="1">
      <c r="A146" s="40"/>
      <c r="B146" s="41"/>
      <c r="C146" s="42"/>
      <c r="D146" s="227" t="s">
        <v>171</v>
      </c>
      <c r="E146" s="42"/>
      <c r="F146" s="228" t="s">
        <v>2959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171</v>
      </c>
      <c r="AU146" s="19" t="s">
        <v>81</v>
      </c>
    </row>
    <row r="147" s="2" customFormat="1">
      <c r="A147" s="40"/>
      <c r="B147" s="41"/>
      <c r="C147" s="42"/>
      <c r="D147" s="232" t="s">
        <v>173</v>
      </c>
      <c r="E147" s="42"/>
      <c r="F147" s="233" t="s">
        <v>2960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173</v>
      </c>
      <c r="AU147" s="19" t="s">
        <v>81</v>
      </c>
    </row>
    <row r="148" s="2" customFormat="1" ht="33" customHeight="1">
      <c r="A148" s="40"/>
      <c r="B148" s="41"/>
      <c r="C148" s="214" t="s">
        <v>257</v>
      </c>
      <c r="D148" s="214" t="s">
        <v>164</v>
      </c>
      <c r="E148" s="215" t="s">
        <v>2961</v>
      </c>
      <c r="F148" s="216" t="s">
        <v>2962</v>
      </c>
      <c r="G148" s="217" t="s">
        <v>245</v>
      </c>
      <c r="H148" s="218">
        <v>105.5</v>
      </c>
      <c r="I148" s="219"/>
      <c r="J148" s="220">
        <f>ROUND(I148*H148,2)</f>
        <v>0</v>
      </c>
      <c r="K148" s="216" t="s">
        <v>168</v>
      </c>
      <c r="L148" s="46"/>
      <c r="M148" s="221" t="s">
        <v>19</v>
      </c>
      <c r="N148" s="222" t="s">
        <v>43</v>
      </c>
      <c r="O148" s="86"/>
      <c r="P148" s="223">
        <f>O148*H148</f>
        <v>0</v>
      </c>
      <c r="Q148" s="223">
        <v>0.089219999999999994</v>
      </c>
      <c r="R148" s="223">
        <f>Q148*H148</f>
        <v>9.4127099999999988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169</v>
      </c>
      <c r="AT148" s="225" t="s">
        <v>164</v>
      </c>
      <c r="AU148" s="225" t="s">
        <v>81</v>
      </c>
      <c r="AY148" s="19" t="s">
        <v>162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169</v>
      </c>
      <c r="BM148" s="225" t="s">
        <v>2963</v>
      </c>
    </row>
    <row r="149" s="2" customFormat="1">
      <c r="A149" s="40"/>
      <c r="B149" s="41"/>
      <c r="C149" s="42"/>
      <c r="D149" s="227" t="s">
        <v>171</v>
      </c>
      <c r="E149" s="42"/>
      <c r="F149" s="228" t="s">
        <v>2964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171</v>
      </c>
      <c r="AU149" s="19" t="s">
        <v>81</v>
      </c>
    </row>
    <row r="150" s="2" customFormat="1">
      <c r="A150" s="40"/>
      <c r="B150" s="41"/>
      <c r="C150" s="42"/>
      <c r="D150" s="232" t="s">
        <v>173</v>
      </c>
      <c r="E150" s="42"/>
      <c r="F150" s="233" t="s">
        <v>2965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173</v>
      </c>
      <c r="AU150" s="19" t="s">
        <v>81</v>
      </c>
    </row>
    <row r="151" s="2" customFormat="1" ht="24.15" customHeight="1">
      <c r="A151" s="40"/>
      <c r="B151" s="41"/>
      <c r="C151" s="256" t="s">
        <v>267</v>
      </c>
      <c r="D151" s="256" t="s">
        <v>237</v>
      </c>
      <c r="E151" s="257" t="s">
        <v>2966</v>
      </c>
      <c r="F151" s="258" t="s">
        <v>2967</v>
      </c>
      <c r="G151" s="259" t="s">
        <v>245</v>
      </c>
      <c r="H151" s="260">
        <v>110.77500000000001</v>
      </c>
      <c r="I151" s="261"/>
      <c r="J151" s="262">
        <f>ROUND(I151*H151,2)</f>
        <v>0</v>
      </c>
      <c r="K151" s="258" t="s">
        <v>168</v>
      </c>
      <c r="L151" s="263"/>
      <c r="M151" s="264" t="s">
        <v>19</v>
      </c>
      <c r="N151" s="265" t="s">
        <v>43</v>
      </c>
      <c r="O151" s="86"/>
      <c r="P151" s="223">
        <f>O151*H151</f>
        <v>0</v>
      </c>
      <c r="Q151" s="223">
        <v>0.13200000000000001</v>
      </c>
      <c r="R151" s="223">
        <f>Q151*H151</f>
        <v>14.622300000000001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217</v>
      </c>
      <c r="AT151" s="225" t="s">
        <v>237</v>
      </c>
      <c r="AU151" s="225" t="s">
        <v>81</v>
      </c>
      <c r="AY151" s="19" t="s">
        <v>162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169</v>
      </c>
      <c r="BM151" s="225" t="s">
        <v>2968</v>
      </c>
    </row>
    <row r="152" s="2" customFormat="1">
      <c r="A152" s="40"/>
      <c r="B152" s="41"/>
      <c r="C152" s="42"/>
      <c r="D152" s="227" t="s">
        <v>171</v>
      </c>
      <c r="E152" s="42"/>
      <c r="F152" s="228" t="s">
        <v>2967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171</v>
      </c>
      <c r="AU152" s="19" t="s">
        <v>81</v>
      </c>
    </row>
    <row r="153" s="13" customFormat="1">
      <c r="A153" s="13"/>
      <c r="B153" s="234"/>
      <c r="C153" s="235"/>
      <c r="D153" s="227" t="s">
        <v>175</v>
      </c>
      <c r="E153" s="236" t="s">
        <v>19</v>
      </c>
      <c r="F153" s="237" t="s">
        <v>2969</v>
      </c>
      <c r="G153" s="235"/>
      <c r="H153" s="238">
        <v>105.5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175</v>
      </c>
      <c r="AU153" s="244" t="s">
        <v>81</v>
      </c>
      <c r="AV153" s="13" t="s">
        <v>81</v>
      </c>
      <c r="AW153" s="13" t="s">
        <v>33</v>
      </c>
      <c r="AX153" s="13" t="s">
        <v>79</v>
      </c>
      <c r="AY153" s="244" t="s">
        <v>162</v>
      </c>
    </row>
    <row r="154" s="13" customFormat="1">
      <c r="A154" s="13"/>
      <c r="B154" s="234"/>
      <c r="C154" s="235"/>
      <c r="D154" s="227" t="s">
        <v>175</v>
      </c>
      <c r="E154" s="235"/>
      <c r="F154" s="237" t="s">
        <v>2970</v>
      </c>
      <c r="G154" s="235"/>
      <c r="H154" s="238">
        <v>110.77500000000001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175</v>
      </c>
      <c r="AU154" s="244" t="s">
        <v>81</v>
      </c>
      <c r="AV154" s="13" t="s">
        <v>81</v>
      </c>
      <c r="AW154" s="13" t="s">
        <v>4</v>
      </c>
      <c r="AX154" s="13" t="s">
        <v>79</v>
      </c>
      <c r="AY154" s="244" t="s">
        <v>162</v>
      </c>
    </row>
    <row r="155" s="12" customFormat="1" ht="22.8" customHeight="1">
      <c r="A155" s="12"/>
      <c r="B155" s="198"/>
      <c r="C155" s="199"/>
      <c r="D155" s="200" t="s">
        <v>71</v>
      </c>
      <c r="E155" s="212" t="s">
        <v>223</v>
      </c>
      <c r="F155" s="212" t="s">
        <v>673</v>
      </c>
      <c r="G155" s="199"/>
      <c r="H155" s="199"/>
      <c r="I155" s="202"/>
      <c r="J155" s="213">
        <f>BK155</f>
        <v>0</v>
      </c>
      <c r="K155" s="199"/>
      <c r="L155" s="204"/>
      <c r="M155" s="205"/>
      <c r="N155" s="206"/>
      <c r="O155" s="206"/>
      <c r="P155" s="207">
        <f>SUM(P156:P174)</f>
        <v>0</v>
      </c>
      <c r="Q155" s="206"/>
      <c r="R155" s="207">
        <f>SUM(R156:R174)</f>
        <v>21.458976200000002</v>
      </c>
      <c r="S155" s="206"/>
      <c r="T155" s="208">
        <f>SUM(T156:T174)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9" t="s">
        <v>79</v>
      </c>
      <c r="AT155" s="210" t="s">
        <v>71</v>
      </c>
      <c r="AU155" s="210" t="s">
        <v>79</v>
      </c>
      <c r="AY155" s="209" t="s">
        <v>162</v>
      </c>
      <c r="BK155" s="211">
        <f>SUM(BK156:BK174)</f>
        <v>0</v>
      </c>
    </row>
    <row r="156" s="2" customFormat="1" ht="33" customHeight="1">
      <c r="A156" s="40"/>
      <c r="B156" s="41"/>
      <c r="C156" s="214" t="s">
        <v>275</v>
      </c>
      <c r="D156" s="214" t="s">
        <v>164</v>
      </c>
      <c r="E156" s="215" t="s">
        <v>675</v>
      </c>
      <c r="F156" s="216" t="s">
        <v>676</v>
      </c>
      <c r="G156" s="217" t="s">
        <v>300</v>
      </c>
      <c r="H156" s="218">
        <v>65.5</v>
      </c>
      <c r="I156" s="219"/>
      <c r="J156" s="220">
        <f>ROUND(I156*H156,2)</f>
        <v>0</v>
      </c>
      <c r="K156" s="216" t="s">
        <v>168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0.14041999999999999</v>
      </c>
      <c r="R156" s="223">
        <f>Q156*H156</f>
        <v>9.1975099999999994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169</v>
      </c>
      <c r="AT156" s="225" t="s">
        <v>164</v>
      </c>
      <c r="AU156" s="225" t="s">
        <v>81</v>
      </c>
      <c r="AY156" s="19" t="s">
        <v>162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169</v>
      </c>
      <c r="BM156" s="225" t="s">
        <v>2971</v>
      </c>
    </row>
    <row r="157" s="2" customFormat="1">
      <c r="A157" s="40"/>
      <c r="B157" s="41"/>
      <c r="C157" s="42"/>
      <c r="D157" s="227" t="s">
        <v>171</v>
      </c>
      <c r="E157" s="42"/>
      <c r="F157" s="228" t="s">
        <v>678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171</v>
      </c>
      <c r="AU157" s="19" t="s">
        <v>81</v>
      </c>
    </row>
    <row r="158" s="2" customFormat="1">
      <c r="A158" s="40"/>
      <c r="B158" s="41"/>
      <c r="C158" s="42"/>
      <c r="D158" s="232" t="s">
        <v>173</v>
      </c>
      <c r="E158" s="42"/>
      <c r="F158" s="233" t="s">
        <v>679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173</v>
      </c>
      <c r="AU158" s="19" t="s">
        <v>81</v>
      </c>
    </row>
    <row r="159" s="2" customFormat="1" ht="16.5" customHeight="1">
      <c r="A159" s="40"/>
      <c r="B159" s="41"/>
      <c r="C159" s="256" t="s">
        <v>280</v>
      </c>
      <c r="D159" s="256" t="s">
        <v>237</v>
      </c>
      <c r="E159" s="257" t="s">
        <v>2765</v>
      </c>
      <c r="F159" s="258" t="s">
        <v>2766</v>
      </c>
      <c r="G159" s="259" t="s">
        <v>300</v>
      </c>
      <c r="H159" s="260">
        <v>68.775000000000006</v>
      </c>
      <c r="I159" s="261"/>
      <c r="J159" s="262">
        <f>ROUND(I159*H159,2)</f>
        <v>0</v>
      </c>
      <c r="K159" s="258" t="s">
        <v>168</v>
      </c>
      <c r="L159" s="263"/>
      <c r="M159" s="264" t="s">
        <v>19</v>
      </c>
      <c r="N159" s="265" t="s">
        <v>43</v>
      </c>
      <c r="O159" s="86"/>
      <c r="P159" s="223">
        <f>O159*H159</f>
        <v>0</v>
      </c>
      <c r="Q159" s="223">
        <v>0.045999999999999999</v>
      </c>
      <c r="R159" s="223">
        <f>Q159*H159</f>
        <v>3.1636500000000001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217</v>
      </c>
      <c r="AT159" s="225" t="s">
        <v>237</v>
      </c>
      <c r="AU159" s="225" t="s">
        <v>81</v>
      </c>
      <c r="AY159" s="19" t="s">
        <v>162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169</v>
      </c>
      <c r="BM159" s="225" t="s">
        <v>2972</v>
      </c>
    </row>
    <row r="160" s="2" customFormat="1">
      <c r="A160" s="40"/>
      <c r="B160" s="41"/>
      <c r="C160" s="42"/>
      <c r="D160" s="227" t="s">
        <v>171</v>
      </c>
      <c r="E160" s="42"/>
      <c r="F160" s="228" t="s">
        <v>2766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171</v>
      </c>
      <c r="AU160" s="19" t="s">
        <v>81</v>
      </c>
    </row>
    <row r="161" s="13" customFormat="1">
      <c r="A161" s="13"/>
      <c r="B161" s="234"/>
      <c r="C161" s="235"/>
      <c r="D161" s="227" t="s">
        <v>175</v>
      </c>
      <c r="E161" s="236" t="s">
        <v>19</v>
      </c>
      <c r="F161" s="237" t="s">
        <v>2973</v>
      </c>
      <c r="G161" s="235"/>
      <c r="H161" s="238">
        <v>65.5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175</v>
      </c>
      <c r="AU161" s="244" t="s">
        <v>81</v>
      </c>
      <c r="AV161" s="13" t="s">
        <v>81</v>
      </c>
      <c r="AW161" s="13" t="s">
        <v>33</v>
      </c>
      <c r="AX161" s="13" t="s">
        <v>79</v>
      </c>
      <c r="AY161" s="244" t="s">
        <v>162</v>
      </c>
    </row>
    <row r="162" s="13" customFormat="1">
      <c r="A162" s="13"/>
      <c r="B162" s="234"/>
      <c r="C162" s="235"/>
      <c r="D162" s="227" t="s">
        <v>175</v>
      </c>
      <c r="E162" s="235"/>
      <c r="F162" s="237" t="s">
        <v>2974</v>
      </c>
      <c r="G162" s="235"/>
      <c r="H162" s="238">
        <v>68.775000000000006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175</v>
      </c>
      <c r="AU162" s="244" t="s">
        <v>81</v>
      </c>
      <c r="AV162" s="13" t="s">
        <v>81</v>
      </c>
      <c r="AW162" s="13" t="s">
        <v>4</v>
      </c>
      <c r="AX162" s="13" t="s">
        <v>79</v>
      </c>
      <c r="AY162" s="244" t="s">
        <v>162</v>
      </c>
    </row>
    <row r="163" s="2" customFormat="1" ht="24.15" customHeight="1">
      <c r="A163" s="40"/>
      <c r="B163" s="41"/>
      <c r="C163" s="214" t="s">
        <v>287</v>
      </c>
      <c r="D163" s="214" t="s">
        <v>164</v>
      </c>
      <c r="E163" s="215" t="s">
        <v>687</v>
      </c>
      <c r="F163" s="216" t="s">
        <v>688</v>
      </c>
      <c r="G163" s="217" t="s">
        <v>167</v>
      </c>
      <c r="H163" s="218">
        <v>3.9300000000000002</v>
      </c>
      <c r="I163" s="219"/>
      <c r="J163" s="220">
        <f>ROUND(I163*H163,2)</f>
        <v>0</v>
      </c>
      <c r="K163" s="216" t="s">
        <v>168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2.2563399999999998</v>
      </c>
      <c r="R163" s="223">
        <f>Q163*H163</f>
        <v>8.8674161999999992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169</v>
      </c>
      <c r="AT163" s="225" t="s">
        <v>164</v>
      </c>
      <c r="AU163" s="225" t="s">
        <v>81</v>
      </c>
      <c r="AY163" s="19" t="s">
        <v>162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169</v>
      </c>
      <c r="BM163" s="225" t="s">
        <v>2975</v>
      </c>
    </row>
    <row r="164" s="2" customFormat="1">
      <c r="A164" s="40"/>
      <c r="B164" s="41"/>
      <c r="C164" s="42"/>
      <c r="D164" s="227" t="s">
        <v>171</v>
      </c>
      <c r="E164" s="42"/>
      <c r="F164" s="228" t="s">
        <v>688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171</v>
      </c>
      <c r="AU164" s="19" t="s">
        <v>81</v>
      </c>
    </row>
    <row r="165" s="2" customFormat="1">
      <c r="A165" s="40"/>
      <c r="B165" s="41"/>
      <c r="C165" s="42"/>
      <c r="D165" s="232" t="s">
        <v>173</v>
      </c>
      <c r="E165" s="42"/>
      <c r="F165" s="233" t="s">
        <v>690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173</v>
      </c>
      <c r="AU165" s="19" t="s">
        <v>81</v>
      </c>
    </row>
    <row r="166" s="13" customFormat="1">
      <c r="A166" s="13"/>
      <c r="B166" s="234"/>
      <c r="C166" s="235"/>
      <c r="D166" s="227" t="s">
        <v>175</v>
      </c>
      <c r="E166" s="236" t="s">
        <v>19</v>
      </c>
      <c r="F166" s="237" t="s">
        <v>2976</v>
      </c>
      <c r="G166" s="235"/>
      <c r="H166" s="238">
        <v>3.9300000000000002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175</v>
      </c>
      <c r="AU166" s="244" t="s">
        <v>81</v>
      </c>
      <c r="AV166" s="13" t="s">
        <v>81</v>
      </c>
      <c r="AW166" s="13" t="s">
        <v>33</v>
      </c>
      <c r="AX166" s="13" t="s">
        <v>72</v>
      </c>
      <c r="AY166" s="244" t="s">
        <v>162</v>
      </c>
    </row>
    <row r="167" s="14" customFormat="1">
      <c r="A167" s="14"/>
      <c r="B167" s="245"/>
      <c r="C167" s="246"/>
      <c r="D167" s="227" t="s">
        <v>175</v>
      </c>
      <c r="E167" s="247" t="s">
        <v>19</v>
      </c>
      <c r="F167" s="248" t="s">
        <v>177</v>
      </c>
      <c r="G167" s="246"/>
      <c r="H167" s="249">
        <v>3.9300000000000002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175</v>
      </c>
      <c r="AU167" s="255" t="s">
        <v>81</v>
      </c>
      <c r="AV167" s="14" t="s">
        <v>169</v>
      </c>
      <c r="AW167" s="14" t="s">
        <v>33</v>
      </c>
      <c r="AX167" s="14" t="s">
        <v>79</v>
      </c>
      <c r="AY167" s="255" t="s">
        <v>162</v>
      </c>
    </row>
    <row r="168" s="2" customFormat="1" ht="24.15" customHeight="1">
      <c r="A168" s="40"/>
      <c r="B168" s="41"/>
      <c r="C168" s="214" t="s">
        <v>290</v>
      </c>
      <c r="D168" s="214" t="s">
        <v>164</v>
      </c>
      <c r="E168" s="215" t="s">
        <v>2977</v>
      </c>
      <c r="F168" s="216" t="s">
        <v>2978</v>
      </c>
      <c r="G168" s="217" t="s">
        <v>381</v>
      </c>
      <c r="H168" s="218">
        <v>4</v>
      </c>
      <c r="I168" s="219"/>
      <c r="J168" s="220">
        <f>ROUND(I168*H168,2)</f>
        <v>0</v>
      </c>
      <c r="K168" s="216" t="s">
        <v>168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0.001</v>
      </c>
      <c r="R168" s="223">
        <f>Q168*H168</f>
        <v>0.0040000000000000001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169</v>
      </c>
      <c r="AT168" s="225" t="s">
        <v>164</v>
      </c>
      <c r="AU168" s="225" t="s">
        <v>81</v>
      </c>
      <c r="AY168" s="19" t="s">
        <v>162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169</v>
      </c>
      <c r="BM168" s="225" t="s">
        <v>2979</v>
      </c>
    </row>
    <row r="169" s="2" customFormat="1">
      <c r="A169" s="40"/>
      <c r="B169" s="41"/>
      <c r="C169" s="42"/>
      <c r="D169" s="227" t="s">
        <v>171</v>
      </c>
      <c r="E169" s="42"/>
      <c r="F169" s="228" t="s">
        <v>2980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171</v>
      </c>
      <c r="AU169" s="19" t="s">
        <v>81</v>
      </c>
    </row>
    <row r="170" s="2" customFormat="1">
      <c r="A170" s="40"/>
      <c r="B170" s="41"/>
      <c r="C170" s="42"/>
      <c r="D170" s="232" t="s">
        <v>173</v>
      </c>
      <c r="E170" s="42"/>
      <c r="F170" s="233" t="s">
        <v>2981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173</v>
      </c>
      <c r="AU170" s="19" t="s">
        <v>81</v>
      </c>
    </row>
    <row r="171" s="2" customFormat="1" ht="24.15" customHeight="1">
      <c r="A171" s="40"/>
      <c r="B171" s="41"/>
      <c r="C171" s="256" t="s">
        <v>297</v>
      </c>
      <c r="D171" s="256" t="s">
        <v>237</v>
      </c>
      <c r="E171" s="257" t="s">
        <v>2982</v>
      </c>
      <c r="F171" s="258" t="s">
        <v>2983</v>
      </c>
      <c r="G171" s="259" t="s">
        <v>381</v>
      </c>
      <c r="H171" s="260">
        <v>4</v>
      </c>
      <c r="I171" s="261"/>
      <c r="J171" s="262">
        <f>ROUND(I171*H171,2)</f>
        <v>0</v>
      </c>
      <c r="K171" s="258" t="s">
        <v>168</v>
      </c>
      <c r="L171" s="263"/>
      <c r="M171" s="264" t="s">
        <v>19</v>
      </c>
      <c r="N171" s="265" t="s">
        <v>43</v>
      </c>
      <c r="O171" s="86"/>
      <c r="P171" s="223">
        <f>O171*H171</f>
        <v>0</v>
      </c>
      <c r="Q171" s="223">
        <v>0.056599999999999998</v>
      </c>
      <c r="R171" s="223">
        <f>Q171*H171</f>
        <v>0.22639999999999999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217</v>
      </c>
      <c r="AT171" s="225" t="s">
        <v>237</v>
      </c>
      <c r="AU171" s="225" t="s">
        <v>81</v>
      </c>
      <c r="AY171" s="19" t="s">
        <v>162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169</v>
      </c>
      <c r="BM171" s="225" t="s">
        <v>2984</v>
      </c>
    </row>
    <row r="172" s="2" customFormat="1">
      <c r="A172" s="40"/>
      <c r="B172" s="41"/>
      <c r="C172" s="42"/>
      <c r="D172" s="227" t="s">
        <v>171</v>
      </c>
      <c r="E172" s="42"/>
      <c r="F172" s="228" t="s">
        <v>2983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171</v>
      </c>
      <c r="AU172" s="19" t="s">
        <v>81</v>
      </c>
    </row>
    <row r="173" s="15" customFormat="1">
      <c r="A173" s="15"/>
      <c r="B173" s="266"/>
      <c r="C173" s="267"/>
      <c r="D173" s="227" t="s">
        <v>175</v>
      </c>
      <c r="E173" s="268" t="s">
        <v>19</v>
      </c>
      <c r="F173" s="269" t="s">
        <v>2985</v>
      </c>
      <c r="G173" s="267"/>
      <c r="H173" s="268" t="s">
        <v>19</v>
      </c>
      <c r="I173" s="270"/>
      <c r="J173" s="267"/>
      <c r="K173" s="267"/>
      <c r="L173" s="271"/>
      <c r="M173" s="272"/>
      <c r="N173" s="273"/>
      <c r="O173" s="273"/>
      <c r="P173" s="273"/>
      <c r="Q173" s="273"/>
      <c r="R173" s="273"/>
      <c r="S173" s="273"/>
      <c r="T173" s="27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5" t="s">
        <v>175</v>
      </c>
      <c r="AU173" s="275" t="s">
        <v>81</v>
      </c>
      <c r="AV173" s="15" t="s">
        <v>79</v>
      </c>
      <c r="AW173" s="15" t="s">
        <v>33</v>
      </c>
      <c r="AX173" s="15" t="s">
        <v>72</v>
      </c>
      <c r="AY173" s="275" t="s">
        <v>162</v>
      </c>
    </row>
    <row r="174" s="13" customFormat="1">
      <c r="A174" s="13"/>
      <c r="B174" s="234"/>
      <c r="C174" s="235"/>
      <c r="D174" s="227" t="s">
        <v>175</v>
      </c>
      <c r="E174" s="236" t="s">
        <v>19</v>
      </c>
      <c r="F174" s="237" t="s">
        <v>169</v>
      </c>
      <c r="G174" s="235"/>
      <c r="H174" s="238">
        <v>4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175</v>
      </c>
      <c r="AU174" s="244" t="s">
        <v>81</v>
      </c>
      <c r="AV174" s="13" t="s">
        <v>81</v>
      </c>
      <c r="AW174" s="13" t="s">
        <v>33</v>
      </c>
      <c r="AX174" s="13" t="s">
        <v>79</v>
      </c>
      <c r="AY174" s="244" t="s">
        <v>162</v>
      </c>
    </row>
    <row r="175" s="12" customFormat="1" ht="22.8" customHeight="1">
      <c r="A175" s="12"/>
      <c r="B175" s="198"/>
      <c r="C175" s="199"/>
      <c r="D175" s="200" t="s">
        <v>71</v>
      </c>
      <c r="E175" s="212" t="s">
        <v>1718</v>
      </c>
      <c r="F175" s="212" t="s">
        <v>1719</v>
      </c>
      <c r="G175" s="199"/>
      <c r="H175" s="199"/>
      <c r="I175" s="202"/>
      <c r="J175" s="213">
        <f>BK175</f>
        <v>0</v>
      </c>
      <c r="K175" s="199"/>
      <c r="L175" s="204"/>
      <c r="M175" s="205"/>
      <c r="N175" s="206"/>
      <c r="O175" s="206"/>
      <c r="P175" s="207">
        <f>SUM(P176:P189)</f>
        <v>0</v>
      </c>
      <c r="Q175" s="206"/>
      <c r="R175" s="207">
        <f>SUM(R176:R189)</f>
        <v>0</v>
      </c>
      <c r="S175" s="206"/>
      <c r="T175" s="208">
        <f>SUM(T176:T189)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79</v>
      </c>
      <c r="AT175" s="210" t="s">
        <v>71</v>
      </c>
      <c r="AU175" s="210" t="s">
        <v>79</v>
      </c>
      <c r="AY175" s="209" t="s">
        <v>162</v>
      </c>
      <c r="BK175" s="211">
        <f>SUM(BK176:BK189)</f>
        <v>0</v>
      </c>
    </row>
    <row r="176" s="2" customFormat="1" ht="16.5" customHeight="1">
      <c r="A176" s="40"/>
      <c r="B176" s="41"/>
      <c r="C176" s="214" t="s">
        <v>7</v>
      </c>
      <c r="D176" s="214" t="s">
        <v>164</v>
      </c>
      <c r="E176" s="215" t="s">
        <v>2780</v>
      </c>
      <c r="F176" s="216" t="s">
        <v>2781</v>
      </c>
      <c r="G176" s="217" t="s">
        <v>212</v>
      </c>
      <c r="H176" s="218">
        <v>2.5089999999999999</v>
      </c>
      <c r="I176" s="219"/>
      <c r="J176" s="220">
        <f>ROUND(I176*H176,2)</f>
        <v>0</v>
      </c>
      <c r="K176" s="216" t="s">
        <v>168</v>
      </c>
      <c r="L176" s="46"/>
      <c r="M176" s="221" t="s">
        <v>19</v>
      </c>
      <c r="N176" s="222" t="s">
        <v>43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169</v>
      </c>
      <c r="AT176" s="225" t="s">
        <v>164</v>
      </c>
      <c r="AU176" s="225" t="s">
        <v>81</v>
      </c>
      <c r="AY176" s="19" t="s">
        <v>162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169</v>
      </c>
      <c r="BM176" s="225" t="s">
        <v>2986</v>
      </c>
    </row>
    <row r="177" s="2" customFormat="1">
      <c r="A177" s="40"/>
      <c r="B177" s="41"/>
      <c r="C177" s="42"/>
      <c r="D177" s="227" t="s">
        <v>171</v>
      </c>
      <c r="E177" s="42"/>
      <c r="F177" s="228" t="s">
        <v>2783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171</v>
      </c>
      <c r="AU177" s="19" t="s">
        <v>81</v>
      </c>
    </row>
    <row r="178" s="2" customFormat="1">
      <c r="A178" s="40"/>
      <c r="B178" s="41"/>
      <c r="C178" s="42"/>
      <c r="D178" s="232" t="s">
        <v>173</v>
      </c>
      <c r="E178" s="42"/>
      <c r="F178" s="233" t="s">
        <v>2784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173</v>
      </c>
      <c r="AU178" s="19" t="s">
        <v>81</v>
      </c>
    </row>
    <row r="179" s="2" customFormat="1" ht="24.15" customHeight="1">
      <c r="A179" s="40"/>
      <c r="B179" s="41"/>
      <c r="C179" s="214" t="s">
        <v>312</v>
      </c>
      <c r="D179" s="214" t="s">
        <v>164</v>
      </c>
      <c r="E179" s="215" t="s">
        <v>2785</v>
      </c>
      <c r="F179" s="216" t="s">
        <v>2786</v>
      </c>
      <c r="G179" s="217" t="s">
        <v>212</v>
      </c>
      <c r="H179" s="218">
        <v>22.581</v>
      </c>
      <c r="I179" s="219"/>
      <c r="J179" s="220">
        <f>ROUND(I179*H179,2)</f>
        <v>0</v>
      </c>
      <c r="K179" s="216" t="s">
        <v>168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169</v>
      </c>
      <c r="AT179" s="225" t="s">
        <v>164</v>
      </c>
      <c r="AU179" s="225" t="s">
        <v>81</v>
      </c>
      <c r="AY179" s="19" t="s">
        <v>162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169</v>
      </c>
      <c r="BM179" s="225" t="s">
        <v>2987</v>
      </c>
    </row>
    <row r="180" s="2" customFormat="1">
      <c r="A180" s="40"/>
      <c r="B180" s="41"/>
      <c r="C180" s="42"/>
      <c r="D180" s="227" t="s">
        <v>171</v>
      </c>
      <c r="E180" s="42"/>
      <c r="F180" s="228" t="s">
        <v>2788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171</v>
      </c>
      <c r="AU180" s="19" t="s">
        <v>81</v>
      </c>
    </row>
    <row r="181" s="2" customFormat="1">
      <c r="A181" s="40"/>
      <c r="B181" s="41"/>
      <c r="C181" s="42"/>
      <c r="D181" s="232" t="s">
        <v>173</v>
      </c>
      <c r="E181" s="42"/>
      <c r="F181" s="233" t="s">
        <v>2789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173</v>
      </c>
      <c r="AU181" s="19" t="s">
        <v>81</v>
      </c>
    </row>
    <row r="182" s="13" customFormat="1">
      <c r="A182" s="13"/>
      <c r="B182" s="234"/>
      <c r="C182" s="235"/>
      <c r="D182" s="227" t="s">
        <v>175</v>
      </c>
      <c r="E182" s="236" t="s">
        <v>19</v>
      </c>
      <c r="F182" s="237" t="s">
        <v>2988</v>
      </c>
      <c r="G182" s="235"/>
      <c r="H182" s="238">
        <v>22.581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175</v>
      </c>
      <c r="AU182" s="244" t="s">
        <v>81</v>
      </c>
      <c r="AV182" s="13" t="s">
        <v>81</v>
      </c>
      <c r="AW182" s="13" t="s">
        <v>33</v>
      </c>
      <c r="AX182" s="13" t="s">
        <v>79</v>
      </c>
      <c r="AY182" s="244" t="s">
        <v>162</v>
      </c>
    </row>
    <row r="183" s="2" customFormat="1" ht="24.15" customHeight="1">
      <c r="A183" s="40"/>
      <c r="B183" s="41"/>
      <c r="C183" s="214" t="s">
        <v>315</v>
      </c>
      <c r="D183" s="214" t="s">
        <v>164</v>
      </c>
      <c r="E183" s="215" t="s">
        <v>2791</v>
      </c>
      <c r="F183" s="216" t="s">
        <v>2792</v>
      </c>
      <c r="G183" s="217" t="s">
        <v>212</v>
      </c>
      <c r="H183" s="218">
        <v>2.5089999999999999</v>
      </c>
      <c r="I183" s="219"/>
      <c r="J183" s="220">
        <f>ROUND(I183*H183,2)</f>
        <v>0</v>
      </c>
      <c r="K183" s="216" t="s">
        <v>168</v>
      </c>
      <c r="L183" s="46"/>
      <c r="M183" s="221" t="s">
        <v>19</v>
      </c>
      <c r="N183" s="222" t="s">
        <v>43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169</v>
      </c>
      <c r="AT183" s="225" t="s">
        <v>164</v>
      </c>
      <c r="AU183" s="225" t="s">
        <v>81</v>
      </c>
      <c r="AY183" s="19" t="s">
        <v>162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169</v>
      </c>
      <c r="BM183" s="225" t="s">
        <v>2989</v>
      </c>
    </row>
    <row r="184" s="2" customFormat="1">
      <c r="A184" s="40"/>
      <c r="B184" s="41"/>
      <c r="C184" s="42"/>
      <c r="D184" s="227" t="s">
        <v>171</v>
      </c>
      <c r="E184" s="42"/>
      <c r="F184" s="228" t="s">
        <v>2794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171</v>
      </c>
      <c r="AU184" s="19" t="s">
        <v>81</v>
      </c>
    </row>
    <row r="185" s="2" customFormat="1">
      <c r="A185" s="40"/>
      <c r="B185" s="41"/>
      <c r="C185" s="42"/>
      <c r="D185" s="232" t="s">
        <v>173</v>
      </c>
      <c r="E185" s="42"/>
      <c r="F185" s="233" t="s">
        <v>2795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173</v>
      </c>
      <c r="AU185" s="19" t="s">
        <v>81</v>
      </c>
    </row>
    <row r="186" s="2" customFormat="1" ht="33" customHeight="1">
      <c r="A186" s="40"/>
      <c r="B186" s="41"/>
      <c r="C186" s="214" t="s">
        <v>322</v>
      </c>
      <c r="D186" s="214" t="s">
        <v>164</v>
      </c>
      <c r="E186" s="215" t="s">
        <v>2796</v>
      </c>
      <c r="F186" s="216" t="s">
        <v>2797</v>
      </c>
      <c r="G186" s="217" t="s">
        <v>212</v>
      </c>
      <c r="H186" s="218">
        <v>2.5089999999999999</v>
      </c>
      <c r="I186" s="219"/>
      <c r="J186" s="220">
        <f>ROUND(I186*H186,2)</f>
        <v>0</v>
      </c>
      <c r="K186" s="216" t="s">
        <v>168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169</v>
      </c>
      <c r="AT186" s="225" t="s">
        <v>164</v>
      </c>
      <c r="AU186" s="225" t="s">
        <v>81</v>
      </c>
      <c r="AY186" s="19" t="s">
        <v>162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169</v>
      </c>
      <c r="BM186" s="225" t="s">
        <v>2990</v>
      </c>
    </row>
    <row r="187" s="2" customFormat="1">
      <c r="A187" s="40"/>
      <c r="B187" s="41"/>
      <c r="C187" s="42"/>
      <c r="D187" s="227" t="s">
        <v>171</v>
      </c>
      <c r="E187" s="42"/>
      <c r="F187" s="228" t="s">
        <v>2799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171</v>
      </c>
      <c r="AU187" s="19" t="s">
        <v>81</v>
      </c>
    </row>
    <row r="188" s="2" customFormat="1">
      <c r="A188" s="40"/>
      <c r="B188" s="41"/>
      <c r="C188" s="42"/>
      <c r="D188" s="232" t="s">
        <v>173</v>
      </c>
      <c r="E188" s="42"/>
      <c r="F188" s="233" t="s">
        <v>2800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173</v>
      </c>
      <c r="AU188" s="19" t="s">
        <v>81</v>
      </c>
    </row>
    <row r="189" s="13" customFormat="1">
      <c r="A189" s="13"/>
      <c r="B189" s="234"/>
      <c r="C189" s="235"/>
      <c r="D189" s="227" t="s">
        <v>175</v>
      </c>
      <c r="E189" s="236" t="s">
        <v>19</v>
      </c>
      <c r="F189" s="237" t="s">
        <v>2991</v>
      </c>
      <c r="G189" s="235"/>
      <c r="H189" s="238">
        <v>2.5089999999999999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175</v>
      </c>
      <c r="AU189" s="244" t="s">
        <v>81</v>
      </c>
      <c r="AV189" s="13" t="s">
        <v>81</v>
      </c>
      <c r="AW189" s="13" t="s">
        <v>33</v>
      </c>
      <c r="AX189" s="13" t="s">
        <v>79</v>
      </c>
      <c r="AY189" s="244" t="s">
        <v>162</v>
      </c>
    </row>
    <row r="190" s="12" customFormat="1" ht="22.8" customHeight="1">
      <c r="A190" s="12"/>
      <c r="B190" s="198"/>
      <c r="C190" s="199"/>
      <c r="D190" s="200" t="s">
        <v>71</v>
      </c>
      <c r="E190" s="212" t="s">
        <v>728</v>
      </c>
      <c r="F190" s="212" t="s">
        <v>729</v>
      </c>
      <c r="G190" s="199"/>
      <c r="H190" s="199"/>
      <c r="I190" s="202"/>
      <c r="J190" s="213">
        <f>BK190</f>
        <v>0</v>
      </c>
      <c r="K190" s="199"/>
      <c r="L190" s="204"/>
      <c r="M190" s="205"/>
      <c r="N190" s="206"/>
      <c r="O190" s="206"/>
      <c r="P190" s="207">
        <f>SUM(P191:P196)</f>
        <v>0</v>
      </c>
      <c r="Q190" s="206"/>
      <c r="R190" s="207">
        <f>SUM(R191:R196)</f>
        <v>0</v>
      </c>
      <c r="S190" s="206"/>
      <c r="T190" s="208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9" t="s">
        <v>79</v>
      </c>
      <c r="AT190" s="210" t="s">
        <v>71</v>
      </c>
      <c r="AU190" s="210" t="s">
        <v>79</v>
      </c>
      <c r="AY190" s="209" t="s">
        <v>162</v>
      </c>
      <c r="BK190" s="211">
        <f>SUM(BK191:BK196)</f>
        <v>0</v>
      </c>
    </row>
    <row r="191" s="2" customFormat="1" ht="24.15" customHeight="1">
      <c r="A191" s="40"/>
      <c r="B191" s="41"/>
      <c r="C191" s="214" t="s">
        <v>329</v>
      </c>
      <c r="D191" s="214" t="s">
        <v>164</v>
      </c>
      <c r="E191" s="215" t="s">
        <v>2801</v>
      </c>
      <c r="F191" s="216" t="s">
        <v>2802</v>
      </c>
      <c r="G191" s="217" t="s">
        <v>212</v>
      </c>
      <c r="H191" s="218">
        <v>101.864</v>
      </c>
      <c r="I191" s="219"/>
      <c r="J191" s="220">
        <f>ROUND(I191*H191,2)</f>
        <v>0</v>
      </c>
      <c r="K191" s="216" t="s">
        <v>168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169</v>
      </c>
      <c r="AT191" s="225" t="s">
        <v>164</v>
      </c>
      <c r="AU191" s="225" t="s">
        <v>81</v>
      </c>
      <c r="AY191" s="19" t="s">
        <v>162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169</v>
      </c>
      <c r="BM191" s="225" t="s">
        <v>2992</v>
      </c>
    </row>
    <row r="192" s="2" customFormat="1">
      <c r="A192" s="40"/>
      <c r="B192" s="41"/>
      <c r="C192" s="42"/>
      <c r="D192" s="227" t="s">
        <v>171</v>
      </c>
      <c r="E192" s="42"/>
      <c r="F192" s="228" t="s">
        <v>2804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171</v>
      </c>
      <c r="AU192" s="19" t="s">
        <v>81</v>
      </c>
    </row>
    <row r="193" s="2" customFormat="1">
      <c r="A193" s="40"/>
      <c r="B193" s="41"/>
      <c r="C193" s="42"/>
      <c r="D193" s="232" t="s">
        <v>173</v>
      </c>
      <c r="E193" s="42"/>
      <c r="F193" s="233" t="s">
        <v>2805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173</v>
      </c>
      <c r="AU193" s="19" t="s">
        <v>81</v>
      </c>
    </row>
    <row r="194" s="2" customFormat="1" ht="33" customHeight="1">
      <c r="A194" s="40"/>
      <c r="B194" s="41"/>
      <c r="C194" s="214" t="s">
        <v>336</v>
      </c>
      <c r="D194" s="214" t="s">
        <v>164</v>
      </c>
      <c r="E194" s="215" t="s">
        <v>2806</v>
      </c>
      <c r="F194" s="216" t="s">
        <v>2807</v>
      </c>
      <c r="G194" s="217" t="s">
        <v>212</v>
      </c>
      <c r="H194" s="218">
        <v>101.864</v>
      </c>
      <c r="I194" s="219"/>
      <c r="J194" s="220">
        <f>ROUND(I194*H194,2)</f>
        <v>0</v>
      </c>
      <c r="K194" s="216" t="s">
        <v>168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169</v>
      </c>
      <c r="AT194" s="225" t="s">
        <v>164</v>
      </c>
      <c r="AU194" s="225" t="s">
        <v>81</v>
      </c>
      <c r="AY194" s="19" t="s">
        <v>162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169</v>
      </c>
      <c r="BM194" s="225" t="s">
        <v>2993</v>
      </c>
    </row>
    <row r="195" s="2" customFormat="1">
      <c r="A195" s="40"/>
      <c r="B195" s="41"/>
      <c r="C195" s="42"/>
      <c r="D195" s="227" t="s">
        <v>171</v>
      </c>
      <c r="E195" s="42"/>
      <c r="F195" s="228" t="s">
        <v>2809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171</v>
      </c>
      <c r="AU195" s="19" t="s">
        <v>81</v>
      </c>
    </row>
    <row r="196" s="2" customFormat="1">
      <c r="A196" s="40"/>
      <c r="B196" s="41"/>
      <c r="C196" s="42"/>
      <c r="D196" s="232" t="s">
        <v>173</v>
      </c>
      <c r="E196" s="42"/>
      <c r="F196" s="233" t="s">
        <v>2810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173</v>
      </c>
      <c r="AU196" s="19" t="s">
        <v>81</v>
      </c>
    </row>
    <row r="197" s="12" customFormat="1" ht="25.92" customHeight="1">
      <c r="A197" s="12"/>
      <c r="B197" s="198"/>
      <c r="C197" s="199"/>
      <c r="D197" s="200" t="s">
        <v>71</v>
      </c>
      <c r="E197" s="201" t="s">
        <v>736</v>
      </c>
      <c r="F197" s="201" t="s">
        <v>737</v>
      </c>
      <c r="G197" s="199"/>
      <c r="H197" s="199"/>
      <c r="I197" s="202"/>
      <c r="J197" s="203">
        <f>BK197</f>
        <v>0</v>
      </c>
      <c r="K197" s="199"/>
      <c r="L197" s="204"/>
      <c r="M197" s="205"/>
      <c r="N197" s="206"/>
      <c r="O197" s="206"/>
      <c r="P197" s="207">
        <f>P198</f>
        <v>0</v>
      </c>
      <c r="Q197" s="206"/>
      <c r="R197" s="207">
        <f>R198</f>
        <v>0.23750768</v>
      </c>
      <c r="S197" s="206"/>
      <c r="T197" s="208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81</v>
      </c>
      <c r="AT197" s="210" t="s">
        <v>71</v>
      </c>
      <c r="AU197" s="210" t="s">
        <v>72</v>
      </c>
      <c r="AY197" s="209" t="s">
        <v>162</v>
      </c>
      <c r="BK197" s="211">
        <f>BK198</f>
        <v>0</v>
      </c>
    </row>
    <row r="198" s="12" customFormat="1" ht="22.8" customHeight="1">
      <c r="A198" s="12"/>
      <c r="B198" s="198"/>
      <c r="C198" s="199"/>
      <c r="D198" s="200" t="s">
        <v>71</v>
      </c>
      <c r="E198" s="212" t="s">
        <v>2238</v>
      </c>
      <c r="F198" s="212" t="s">
        <v>2239</v>
      </c>
      <c r="G198" s="199"/>
      <c r="H198" s="199"/>
      <c r="I198" s="202"/>
      <c r="J198" s="213">
        <f>BK198</f>
        <v>0</v>
      </c>
      <c r="K198" s="199"/>
      <c r="L198" s="204"/>
      <c r="M198" s="205"/>
      <c r="N198" s="206"/>
      <c r="O198" s="206"/>
      <c r="P198" s="207">
        <f>SUM(P199:P217)</f>
        <v>0</v>
      </c>
      <c r="Q198" s="206"/>
      <c r="R198" s="207">
        <f>SUM(R199:R217)</f>
        <v>0.23750768</v>
      </c>
      <c r="S198" s="206"/>
      <c r="T198" s="208">
        <f>SUM(T199:T217)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81</v>
      </c>
      <c r="AT198" s="210" t="s">
        <v>71</v>
      </c>
      <c r="AU198" s="210" t="s">
        <v>79</v>
      </c>
      <c r="AY198" s="209" t="s">
        <v>162</v>
      </c>
      <c r="BK198" s="211">
        <f>SUM(BK199:BK217)</f>
        <v>0</v>
      </c>
    </row>
    <row r="199" s="2" customFormat="1" ht="24.15" customHeight="1">
      <c r="A199" s="40"/>
      <c r="B199" s="41"/>
      <c r="C199" s="214" t="s">
        <v>343</v>
      </c>
      <c r="D199" s="214" t="s">
        <v>164</v>
      </c>
      <c r="E199" s="215" t="s">
        <v>2994</v>
      </c>
      <c r="F199" s="216" t="s">
        <v>2995</v>
      </c>
      <c r="G199" s="217" t="s">
        <v>300</v>
      </c>
      <c r="H199" s="218">
        <v>12.044000000000001</v>
      </c>
      <c r="I199" s="219"/>
      <c r="J199" s="220">
        <f>ROUND(I199*H199,2)</f>
        <v>0</v>
      </c>
      <c r="K199" s="216" t="s">
        <v>168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0.00072000000000000005</v>
      </c>
      <c r="R199" s="223">
        <f>Q199*H199</f>
        <v>0.0086716800000000011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275</v>
      </c>
      <c r="AT199" s="225" t="s">
        <v>164</v>
      </c>
      <c r="AU199" s="225" t="s">
        <v>81</v>
      </c>
      <c r="AY199" s="19" t="s">
        <v>162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275</v>
      </c>
      <c r="BM199" s="225" t="s">
        <v>2996</v>
      </c>
    </row>
    <row r="200" s="2" customFormat="1">
      <c r="A200" s="40"/>
      <c r="B200" s="41"/>
      <c r="C200" s="42"/>
      <c r="D200" s="227" t="s">
        <v>171</v>
      </c>
      <c r="E200" s="42"/>
      <c r="F200" s="228" t="s">
        <v>2997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171</v>
      </c>
      <c r="AU200" s="19" t="s">
        <v>81</v>
      </c>
    </row>
    <row r="201" s="2" customFormat="1">
      <c r="A201" s="40"/>
      <c r="B201" s="41"/>
      <c r="C201" s="42"/>
      <c r="D201" s="232" t="s">
        <v>173</v>
      </c>
      <c r="E201" s="42"/>
      <c r="F201" s="233" t="s">
        <v>2998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173</v>
      </c>
      <c r="AU201" s="19" t="s">
        <v>81</v>
      </c>
    </row>
    <row r="202" s="13" customFormat="1">
      <c r="A202" s="13"/>
      <c r="B202" s="234"/>
      <c r="C202" s="235"/>
      <c r="D202" s="227" t="s">
        <v>175</v>
      </c>
      <c r="E202" s="236" t="s">
        <v>19</v>
      </c>
      <c r="F202" s="237" t="s">
        <v>2999</v>
      </c>
      <c r="G202" s="235"/>
      <c r="H202" s="238">
        <v>12.044000000000001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175</v>
      </c>
      <c r="AU202" s="244" t="s">
        <v>81</v>
      </c>
      <c r="AV202" s="13" t="s">
        <v>81</v>
      </c>
      <c r="AW202" s="13" t="s">
        <v>33</v>
      </c>
      <c r="AX202" s="13" t="s">
        <v>72</v>
      </c>
      <c r="AY202" s="244" t="s">
        <v>162</v>
      </c>
    </row>
    <row r="203" s="14" customFormat="1">
      <c r="A203" s="14"/>
      <c r="B203" s="245"/>
      <c r="C203" s="246"/>
      <c r="D203" s="227" t="s">
        <v>175</v>
      </c>
      <c r="E203" s="247" t="s">
        <v>19</v>
      </c>
      <c r="F203" s="248" t="s">
        <v>177</v>
      </c>
      <c r="G203" s="246"/>
      <c r="H203" s="249">
        <v>12.044000000000001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175</v>
      </c>
      <c r="AU203" s="255" t="s">
        <v>81</v>
      </c>
      <c r="AV203" s="14" t="s">
        <v>169</v>
      </c>
      <c r="AW203" s="14" t="s">
        <v>33</v>
      </c>
      <c r="AX203" s="14" t="s">
        <v>79</v>
      </c>
      <c r="AY203" s="255" t="s">
        <v>162</v>
      </c>
    </row>
    <row r="204" s="2" customFormat="1" ht="16.5" customHeight="1">
      <c r="A204" s="40"/>
      <c r="B204" s="41"/>
      <c r="C204" s="256" t="s">
        <v>350</v>
      </c>
      <c r="D204" s="256" t="s">
        <v>237</v>
      </c>
      <c r="E204" s="257" t="s">
        <v>3000</v>
      </c>
      <c r="F204" s="258" t="s">
        <v>3001</v>
      </c>
      <c r="G204" s="259" t="s">
        <v>300</v>
      </c>
      <c r="H204" s="260">
        <v>12.044000000000001</v>
      </c>
      <c r="I204" s="261"/>
      <c r="J204" s="262">
        <f>ROUND(I204*H204,2)</f>
        <v>0</v>
      </c>
      <c r="K204" s="258" t="s">
        <v>388</v>
      </c>
      <c r="L204" s="263"/>
      <c r="M204" s="264" t="s">
        <v>19</v>
      </c>
      <c r="N204" s="265" t="s">
        <v>43</v>
      </c>
      <c r="O204" s="86"/>
      <c r="P204" s="223">
        <f>O204*H204</f>
        <v>0</v>
      </c>
      <c r="Q204" s="223">
        <v>0.019</v>
      </c>
      <c r="R204" s="223">
        <f>Q204*H204</f>
        <v>0.22883600000000001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378</v>
      </c>
      <c r="AT204" s="225" t="s">
        <v>237</v>
      </c>
      <c r="AU204" s="225" t="s">
        <v>81</v>
      </c>
      <c r="AY204" s="19" t="s">
        <v>162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275</v>
      </c>
      <c r="BM204" s="225" t="s">
        <v>3002</v>
      </c>
    </row>
    <row r="205" s="2" customFormat="1">
      <c r="A205" s="40"/>
      <c r="B205" s="41"/>
      <c r="C205" s="42"/>
      <c r="D205" s="227" t="s">
        <v>171</v>
      </c>
      <c r="E205" s="42"/>
      <c r="F205" s="228" t="s">
        <v>3001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171</v>
      </c>
      <c r="AU205" s="19" t="s">
        <v>81</v>
      </c>
    </row>
    <row r="206" s="15" customFormat="1">
      <c r="A206" s="15"/>
      <c r="B206" s="266"/>
      <c r="C206" s="267"/>
      <c r="D206" s="227" t="s">
        <v>175</v>
      </c>
      <c r="E206" s="268" t="s">
        <v>19</v>
      </c>
      <c r="F206" s="269" t="s">
        <v>3003</v>
      </c>
      <c r="G206" s="267"/>
      <c r="H206" s="268" t="s">
        <v>19</v>
      </c>
      <c r="I206" s="270"/>
      <c r="J206" s="267"/>
      <c r="K206" s="267"/>
      <c r="L206" s="271"/>
      <c r="M206" s="272"/>
      <c r="N206" s="273"/>
      <c r="O206" s="273"/>
      <c r="P206" s="273"/>
      <c r="Q206" s="273"/>
      <c r="R206" s="273"/>
      <c r="S206" s="273"/>
      <c r="T206" s="27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5" t="s">
        <v>175</v>
      </c>
      <c r="AU206" s="275" t="s">
        <v>81</v>
      </c>
      <c r="AV206" s="15" t="s">
        <v>79</v>
      </c>
      <c r="AW206" s="15" t="s">
        <v>33</v>
      </c>
      <c r="AX206" s="15" t="s">
        <v>72</v>
      </c>
      <c r="AY206" s="275" t="s">
        <v>162</v>
      </c>
    </row>
    <row r="207" s="15" customFormat="1">
      <c r="A207" s="15"/>
      <c r="B207" s="266"/>
      <c r="C207" s="267"/>
      <c r="D207" s="227" t="s">
        <v>175</v>
      </c>
      <c r="E207" s="268" t="s">
        <v>19</v>
      </c>
      <c r="F207" s="269" t="s">
        <v>3004</v>
      </c>
      <c r="G207" s="267"/>
      <c r="H207" s="268" t="s">
        <v>19</v>
      </c>
      <c r="I207" s="270"/>
      <c r="J207" s="267"/>
      <c r="K207" s="267"/>
      <c r="L207" s="271"/>
      <c r="M207" s="272"/>
      <c r="N207" s="273"/>
      <c r="O207" s="273"/>
      <c r="P207" s="273"/>
      <c r="Q207" s="273"/>
      <c r="R207" s="273"/>
      <c r="S207" s="273"/>
      <c r="T207" s="27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5" t="s">
        <v>175</v>
      </c>
      <c r="AU207" s="275" t="s">
        <v>81</v>
      </c>
      <c r="AV207" s="15" t="s">
        <v>79</v>
      </c>
      <c r="AW207" s="15" t="s">
        <v>33</v>
      </c>
      <c r="AX207" s="15" t="s">
        <v>72</v>
      </c>
      <c r="AY207" s="275" t="s">
        <v>162</v>
      </c>
    </row>
    <row r="208" s="15" customFormat="1">
      <c r="A208" s="15"/>
      <c r="B208" s="266"/>
      <c r="C208" s="267"/>
      <c r="D208" s="227" t="s">
        <v>175</v>
      </c>
      <c r="E208" s="268" t="s">
        <v>19</v>
      </c>
      <c r="F208" s="269" t="s">
        <v>3005</v>
      </c>
      <c r="G208" s="267"/>
      <c r="H208" s="268" t="s">
        <v>19</v>
      </c>
      <c r="I208" s="270"/>
      <c r="J208" s="267"/>
      <c r="K208" s="267"/>
      <c r="L208" s="271"/>
      <c r="M208" s="272"/>
      <c r="N208" s="273"/>
      <c r="O208" s="273"/>
      <c r="P208" s="273"/>
      <c r="Q208" s="273"/>
      <c r="R208" s="273"/>
      <c r="S208" s="273"/>
      <c r="T208" s="27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5" t="s">
        <v>175</v>
      </c>
      <c r="AU208" s="275" t="s">
        <v>81</v>
      </c>
      <c r="AV208" s="15" t="s">
        <v>79</v>
      </c>
      <c r="AW208" s="15" t="s">
        <v>33</v>
      </c>
      <c r="AX208" s="15" t="s">
        <v>72</v>
      </c>
      <c r="AY208" s="275" t="s">
        <v>162</v>
      </c>
    </row>
    <row r="209" s="15" customFormat="1">
      <c r="A209" s="15"/>
      <c r="B209" s="266"/>
      <c r="C209" s="267"/>
      <c r="D209" s="227" t="s">
        <v>175</v>
      </c>
      <c r="E209" s="268" t="s">
        <v>19</v>
      </c>
      <c r="F209" s="269" t="s">
        <v>3006</v>
      </c>
      <c r="G209" s="267"/>
      <c r="H209" s="268" t="s">
        <v>19</v>
      </c>
      <c r="I209" s="270"/>
      <c r="J209" s="267"/>
      <c r="K209" s="267"/>
      <c r="L209" s="271"/>
      <c r="M209" s="272"/>
      <c r="N209" s="273"/>
      <c r="O209" s="273"/>
      <c r="P209" s="273"/>
      <c r="Q209" s="273"/>
      <c r="R209" s="273"/>
      <c r="S209" s="273"/>
      <c r="T209" s="27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5" t="s">
        <v>175</v>
      </c>
      <c r="AU209" s="275" t="s">
        <v>81</v>
      </c>
      <c r="AV209" s="15" t="s">
        <v>79</v>
      </c>
      <c r="AW209" s="15" t="s">
        <v>33</v>
      </c>
      <c r="AX209" s="15" t="s">
        <v>72</v>
      </c>
      <c r="AY209" s="275" t="s">
        <v>162</v>
      </c>
    </row>
    <row r="210" s="15" customFormat="1">
      <c r="A210" s="15"/>
      <c r="B210" s="266"/>
      <c r="C210" s="267"/>
      <c r="D210" s="227" t="s">
        <v>175</v>
      </c>
      <c r="E210" s="268" t="s">
        <v>19</v>
      </c>
      <c r="F210" s="269" t="s">
        <v>3007</v>
      </c>
      <c r="G210" s="267"/>
      <c r="H210" s="268" t="s">
        <v>19</v>
      </c>
      <c r="I210" s="270"/>
      <c r="J210" s="267"/>
      <c r="K210" s="267"/>
      <c r="L210" s="271"/>
      <c r="M210" s="272"/>
      <c r="N210" s="273"/>
      <c r="O210" s="273"/>
      <c r="P210" s="273"/>
      <c r="Q210" s="273"/>
      <c r="R210" s="273"/>
      <c r="S210" s="273"/>
      <c r="T210" s="27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5" t="s">
        <v>175</v>
      </c>
      <c r="AU210" s="275" t="s">
        <v>81</v>
      </c>
      <c r="AV210" s="15" t="s">
        <v>79</v>
      </c>
      <c r="AW210" s="15" t="s">
        <v>33</v>
      </c>
      <c r="AX210" s="15" t="s">
        <v>72</v>
      </c>
      <c r="AY210" s="275" t="s">
        <v>162</v>
      </c>
    </row>
    <row r="211" s="13" customFormat="1">
      <c r="A211" s="13"/>
      <c r="B211" s="234"/>
      <c r="C211" s="235"/>
      <c r="D211" s="227" t="s">
        <v>175</v>
      </c>
      <c r="E211" s="236" t="s">
        <v>19</v>
      </c>
      <c r="F211" s="237" t="s">
        <v>3008</v>
      </c>
      <c r="G211" s="235"/>
      <c r="H211" s="238">
        <v>12.044000000000001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175</v>
      </c>
      <c r="AU211" s="244" t="s">
        <v>81</v>
      </c>
      <c r="AV211" s="13" t="s">
        <v>81</v>
      </c>
      <c r="AW211" s="13" t="s">
        <v>33</v>
      </c>
      <c r="AX211" s="13" t="s">
        <v>79</v>
      </c>
      <c r="AY211" s="244" t="s">
        <v>162</v>
      </c>
    </row>
    <row r="212" s="2" customFormat="1" ht="24.15" customHeight="1">
      <c r="A212" s="40"/>
      <c r="B212" s="41"/>
      <c r="C212" s="214" t="s">
        <v>357</v>
      </c>
      <c r="D212" s="214" t="s">
        <v>164</v>
      </c>
      <c r="E212" s="215" t="s">
        <v>2356</v>
      </c>
      <c r="F212" s="216" t="s">
        <v>2357</v>
      </c>
      <c r="G212" s="217" t="s">
        <v>212</v>
      </c>
      <c r="H212" s="218">
        <v>0.23799999999999999</v>
      </c>
      <c r="I212" s="219"/>
      <c r="J212" s="220">
        <f>ROUND(I212*H212,2)</f>
        <v>0</v>
      </c>
      <c r="K212" s="216" t="s">
        <v>168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275</v>
      </c>
      <c r="AT212" s="225" t="s">
        <v>164</v>
      </c>
      <c r="AU212" s="225" t="s">
        <v>81</v>
      </c>
      <c r="AY212" s="19" t="s">
        <v>162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275</v>
      </c>
      <c r="BM212" s="225" t="s">
        <v>3009</v>
      </c>
    </row>
    <row r="213" s="2" customFormat="1">
      <c r="A213" s="40"/>
      <c r="B213" s="41"/>
      <c r="C213" s="42"/>
      <c r="D213" s="227" t="s">
        <v>171</v>
      </c>
      <c r="E213" s="42"/>
      <c r="F213" s="228" t="s">
        <v>2359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171</v>
      </c>
      <c r="AU213" s="19" t="s">
        <v>81</v>
      </c>
    </row>
    <row r="214" s="2" customFormat="1">
      <c r="A214" s="40"/>
      <c r="B214" s="41"/>
      <c r="C214" s="42"/>
      <c r="D214" s="232" t="s">
        <v>173</v>
      </c>
      <c r="E214" s="42"/>
      <c r="F214" s="233" t="s">
        <v>2360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173</v>
      </c>
      <c r="AU214" s="19" t="s">
        <v>81</v>
      </c>
    </row>
    <row r="215" s="2" customFormat="1" ht="33" customHeight="1">
      <c r="A215" s="40"/>
      <c r="B215" s="41"/>
      <c r="C215" s="214" t="s">
        <v>363</v>
      </c>
      <c r="D215" s="214" t="s">
        <v>164</v>
      </c>
      <c r="E215" s="215" t="s">
        <v>2362</v>
      </c>
      <c r="F215" s="216" t="s">
        <v>2363</v>
      </c>
      <c r="G215" s="217" t="s">
        <v>212</v>
      </c>
      <c r="H215" s="218">
        <v>0.23799999999999999</v>
      </c>
      <c r="I215" s="219"/>
      <c r="J215" s="220">
        <f>ROUND(I215*H215,2)</f>
        <v>0</v>
      </c>
      <c r="K215" s="216" t="s">
        <v>168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275</v>
      </c>
      <c r="AT215" s="225" t="s">
        <v>164</v>
      </c>
      <c r="AU215" s="225" t="s">
        <v>81</v>
      </c>
      <c r="AY215" s="19" t="s">
        <v>162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275</v>
      </c>
      <c r="BM215" s="225" t="s">
        <v>3010</v>
      </c>
    </row>
    <row r="216" s="2" customFormat="1">
      <c r="A216" s="40"/>
      <c r="B216" s="41"/>
      <c r="C216" s="42"/>
      <c r="D216" s="227" t="s">
        <v>171</v>
      </c>
      <c r="E216" s="42"/>
      <c r="F216" s="228" t="s">
        <v>2365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171</v>
      </c>
      <c r="AU216" s="19" t="s">
        <v>81</v>
      </c>
    </row>
    <row r="217" s="2" customFormat="1">
      <c r="A217" s="40"/>
      <c r="B217" s="41"/>
      <c r="C217" s="42"/>
      <c r="D217" s="232" t="s">
        <v>173</v>
      </c>
      <c r="E217" s="42"/>
      <c r="F217" s="233" t="s">
        <v>2366</v>
      </c>
      <c r="G217" s="42"/>
      <c r="H217" s="42"/>
      <c r="I217" s="229"/>
      <c r="J217" s="42"/>
      <c r="K217" s="42"/>
      <c r="L217" s="46"/>
      <c r="M217" s="276"/>
      <c r="N217" s="277"/>
      <c r="O217" s="278"/>
      <c r="P217" s="278"/>
      <c r="Q217" s="278"/>
      <c r="R217" s="278"/>
      <c r="S217" s="278"/>
      <c r="T217" s="279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173</v>
      </c>
      <c r="AU217" s="19" t="s">
        <v>81</v>
      </c>
    </row>
    <row r="218" s="2" customFormat="1" ht="6.96" customHeight="1">
      <c r="A218" s="40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46"/>
      <c r="M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</row>
  </sheetData>
  <sheetProtection sheet="1" autoFilter="0" formatColumns="0" formatRows="0" objects="1" scenarios="1" spinCount="100000" saltValue="FuZffPT88o8WFOzVxkWlYD8zjhCs0Wbb7aoLXDvT1l4YE3dmGFu/RlKkvTVlubgZ1mPO2h09eCkelv8l7Kbfyg==" hashValue="d0BQ8QebBeNF3zIdWnvdktR7OAiwK+Mvgq0lkX45xHzZrdIgLgZH8dHrWRsn2sVX8ic5Kf82mrWfMUsZu1996g==" algorithmName="SHA-512" password="CC35"/>
  <autoFilter ref="C88:K21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6_01/113106121"/>
    <hyperlink ref="F99" r:id="rId2" display="https://podminky.urs.cz/item/CS_URS_2026_01/113202111"/>
    <hyperlink ref="F102" r:id="rId3" display="https://podminky.urs.cz/item/CS_URS_2026_01/131313701"/>
    <hyperlink ref="F107" r:id="rId4" display="https://podminky.urs.cz/item/CS_URS_2026_01/162211321"/>
    <hyperlink ref="F110" r:id="rId5" display="https://podminky.urs.cz/item/CS_URS_2026_01/162211329"/>
    <hyperlink ref="F114" r:id="rId6" display="https://podminky.urs.cz/item/CS_URS_2026_01/162751137"/>
    <hyperlink ref="F117" r:id="rId7" display="https://podminky.urs.cz/item/CS_URS_2026_01/167111102"/>
    <hyperlink ref="F120" r:id="rId8" display="https://podminky.urs.cz/item/CS_URS_2026_01/171201231"/>
    <hyperlink ref="F124" r:id="rId9" display="https://podminky.urs.cz/item/CS_URS_2026_01/171251201"/>
    <hyperlink ref="F128" r:id="rId10" display="https://podminky.urs.cz/item/CS_URS_2026_01/271532212"/>
    <hyperlink ref="F133" r:id="rId11" display="https://podminky.urs.cz/item/CS_URS_2026_01/275313811"/>
    <hyperlink ref="F139" r:id="rId12" display="https://podminky.urs.cz/item/CS_URS_2026_01/434313115"/>
    <hyperlink ref="F147" r:id="rId13" display="https://podminky.urs.cz/item/CS_URS_2026_01/564851011"/>
    <hyperlink ref="F150" r:id="rId14" display="https://podminky.urs.cz/item/CS_URS_2026_01/596211111"/>
    <hyperlink ref="F158" r:id="rId15" display="https://podminky.urs.cz/item/CS_URS_2026_01/916231213"/>
    <hyperlink ref="F165" r:id="rId16" display="https://podminky.urs.cz/item/CS_URS_2026_01/916991121"/>
    <hyperlink ref="F170" r:id="rId17" display="https://podminky.urs.cz/item/CS_URS_2026_01/936124113"/>
    <hyperlink ref="F178" r:id="rId18" display="https://podminky.urs.cz/item/CS_URS_2026_01/997221571"/>
    <hyperlink ref="F181" r:id="rId19" display="https://podminky.urs.cz/item/CS_URS_2026_01/997221579"/>
    <hyperlink ref="F185" r:id="rId20" display="https://podminky.urs.cz/item/CS_URS_2026_01/997221612"/>
    <hyperlink ref="F188" r:id="rId21" display="https://podminky.urs.cz/item/CS_URS_2026_01/997221861"/>
    <hyperlink ref="F193" r:id="rId22" display="https://podminky.urs.cz/item/CS_URS_2026_01/998229112"/>
    <hyperlink ref="F196" r:id="rId23" display="https://podminky.urs.cz/item/CS_URS_2026_01/998229121"/>
    <hyperlink ref="F201" r:id="rId24" display="https://podminky.urs.cz/item/CS_URS_2026_01/767223222"/>
    <hyperlink ref="F214" r:id="rId25" display="https://podminky.urs.cz/item/CS_URS_2026_01/998767121"/>
    <hyperlink ref="F217" r:id="rId26" display="https://podminky.urs.cz/item/CS_URS_2026_01/998767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3011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ROUND((SUM(BE82:BE242)),  2)</f>
        <v>0</v>
      </c>
      <c r="G33" s="40"/>
      <c r="H33" s="40"/>
      <c r="I33" s="159">
        <v>0.20999999999999999</v>
      </c>
      <c r="J33" s="158">
        <f>ROUND(((SUM(BE82:BE242))*I33),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ROUND((SUM(BF82:BF242)),  2)</f>
        <v>0</v>
      </c>
      <c r="G34" s="40"/>
      <c r="H34" s="40"/>
      <c r="I34" s="159">
        <v>0.12</v>
      </c>
      <c r="J34" s="158">
        <f>ROUND(((SUM(BF82:BF242))*I34),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ROUND((SUM(BG82:BG242)),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ROUND((SUM(BH82:BH242)),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ROUND((SUM(BI82:BI242)),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09 - Terénní a vegetační úpravy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J84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142</v>
      </c>
      <c r="E62" s="184"/>
      <c r="F62" s="184"/>
      <c r="G62" s="184"/>
      <c r="H62" s="184"/>
      <c r="I62" s="184"/>
      <c r="J62" s="185">
        <f>J239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147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71" t="str">
        <f>E7</f>
        <v>Komplexní revitalizace budov Závodu Míru č. 339/144 a č. 303/142, K. Vary - přípravné práce</v>
      </c>
      <c r="F72" s="34"/>
      <c r="G72" s="34"/>
      <c r="H72" s="34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125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09 - Terénní a vegetační úpravy</v>
      </c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p.p.č.339/144 a 303/142, k.ú. Stará Role</v>
      </c>
      <c r="G76" s="42"/>
      <c r="H76" s="42"/>
      <c r="I76" s="34" t="s">
        <v>23</v>
      </c>
      <c r="J76" s="74" t="str">
        <f>IF(J12="","",J12)</f>
        <v>5. 3. 2026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25</v>
      </c>
      <c r="D78" s="42"/>
      <c r="E78" s="42"/>
      <c r="F78" s="29" t="str">
        <f>E15</f>
        <v>Základní škola a střední škola K. Vary, p. o.</v>
      </c>
      <c r="G78" s="42"/>
      <c r="H78" s="42"/>
      <c r="I78" s="34" t="s">
        <v>31</v>
      </c>
      <c r="J78" s="38" t="str">
        <f>E21</f>
        <v>Ing. arch. Břetislav Kubíček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Bc. Martin Frous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7"/>
      <c r="B81" s="188"/>
      <c r="C81" s="189" t="s">
        <v>148</v>
      </c>
      <c r="D81" s="190" t="s">
        <v>57</v>
      </c>
      <c r="E81" s="190" t="s">
        <v>53</v>
      </c>
      <c r="F81" s="190" t="s">
        <v>54</v>
      </c>
      <c r="G81" s="190" t="s">
        <v>149</v>
      </c>
      <c r="H81" s="190" t="s">
        <v>150</v>
      </c>
      <c r="I81" s="190" t="s">
        <v>151</v>
      </c>
      <c r="J81" s="190" t="s">
        <v>131</v>
      </c>
      <c r="K81" s="191" t="s">
        <v>152</v>
      </c>
      <c r="L81" s="192"/>
      <c r="M81" s="94" t="s">
        <v>19</v>
      </c>
      <c r="N81" s="95" t="s">
        <v>42</v>
      </c>
      <c r="O81" s="95" t="s">
        <v>153</v>
      </c>
      <c r="P81" s="95" t="s">
        <v>154</v>
      </c>
      <c r="Q81" s="95" t="s">
        <v>155</v>
      </c>
      <c r="R81" s="95" t="s">
        <v>156</v>
      </c>
      <c r="S81" s="95" t="s">
        <v>157</v>
      </c>
      <c r="T81" s="96" t="s">
        <v>158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="2" customFormat="1" ht="22.8" customHeight="1">
      <c r="A82" s="40"/>
      <c r="B82" s="41"/>
      <c r="C82" s="101" t="s">
        <v>159</v>
      </c>
      <c r="D82" s="42"/>
      <c r="E82" s="42"/>
      <c r="F82" s="42"/>
      <c r="G82" s="42"/>
      <c r="H82" s="42"/>
      <c r="I82" s="42"/>
      <c r="J82" s="193">
        <f>BK82</f>
        <v>0</v>
      </c>
      <c r="K82" s="42"/>
      <c r="L82" s="46"/>
      <c r="M82" s="97"/>
      <c r="N82" s="194"/>
      <c r="O82" s="98"/>
      <c r="P82" s="195">
        <f>P83</f>
        <v>0</v>
      </c>
      <c r="Q82" s="98"/>
      <c r="R82" s="195">
        <f>R83</f>
        <v>16.603380000000001</v>
      </c>
      <c r="S82" s="98"/>
      <c r="T82" s="196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132</v>
      </c>
      <c r="BK82" s="197">
        <f>BK83</f>
        <v>0</v>
      </c>
    </row>
    <row r="83" s="12" customFormat="1" ht="25.92" customHeight="1">
      <c r="A83" s="12"/>
      <c r="B83" s="198"/>
      <c r="C83" s="199"/>
      <c r="D83" s="200" t="s">
        <v>71</v>
      </c>
      <c r="E83" s="201" t="s">
        <v>160</v>
      </c>
      <c r="F83" s="201" t="s">
        <v>161</v>
      </c>
      <c r="G83" s="199"/>
      <c r="H83" s="199"/>
      <c r="I83" s="202"/>
      <c r="J83" s="203">
        <f>BK83</f>
        <v>0</v>
      </c>
      <c r="K83" s="199"/>
      <c r="L83" s="204"/>
      <c r="M83" s="205"/>
      <c r="N83" s="206"/>
      <c r="O83" s="206"/>
      <c r="P83" s="207">
        <f>P84+P239</f>
        <v>0</v>
      </c>
      <c r="Q83" s="206"/>
      <c r="R83" s="207">
        <f>R84+R239</f>
        <v>16.603380000000001</v>
      </c>
      <c r="S83" s="206"/>
      <c r="T83" s="208">
        <f>T84+T239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9" t="s">
        <v>79</v>
      </c>
      <c r="AT83" s="210" t="s">
        <v>71</v>
      </c>
      <c r="AU83" s="210" t="s">
        <v>72</v>
      </c>
      <c r="AY83" s="209" t="s">
        <v>162</v>
      </c>
      <c r="BK83" s="211">
        <f>BK84+BK239</f>
        <v>0</v>
      </c>
    </row>
    <row r="84" s="12" customFormat="1" ht="22.8" customHeight="1">
      <c r="A84" s="12"/>
      <c r="B84" s="198"/>
      <c r="C84" s="199"/>
      <c r="D84" s="200" t="s">
        <v>71</v>
      </c>
      <c r="E84" s="212" t="s">
        <v>79</v>
      </c>
      <c r="F84" s="212" t="s">
        <v>163</v>
      </c>
      <c r="G84" s="199"/>
      <c r="H84" s="199"/>
      <c r="I84" s="202"/>
      <c r="J84" s="213">
        <f>BK84</f>
        <v>0</v>
      </c>
      <c r="K84" s="199"/>
      <c r="L84" s="204"/>
      <c r="M84" s="205"/>
      <c r="N84" s="206"/>
      <c r="O84" s="206"/>
      <c r="P84" s="207">
        <f>SUM(P85:P238)</f>
        <v>0</v>
      </c>
      <c r="Q84" s="206"/>
      <c r="R84" s="207">
        <f>SUM(R85:R238)</f>
        <v>16.603380000000001</v>
      </c>
      <c r="S84" s="206"/>
      <c r="T84" s="208">
        <f>SUM(T85:T238)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9" t="s">
        <v>79</v>
      </c>
      <c r="AT84" s="210" t="s">
        <v>71</v>
      </c>
      <c r="AU84" s="210" t="s">
        <v>79</v>
      </c>
      <c r="AY84" s="209" t="s">
        <v>162</v>
      </c>
      <c r="BK84" s="211">
        <f>SUM(BK85:BK238)</f>
        <v>0</v>
      </c>
    </row>
    <row r="85" s="2" customFormat="1" ht="24.15" customHeight="1">
      <c r="A85" s="40"/>
      <c r="B85" s="41"/>
      <c r="C85" s="214" t="s">
        <v>79</v>
      </c>
      <c r="D85" s="214" t="s">
        <v>164</v>
      </c>
      <c r="E85" s="215" t="s">
        <v>3012</v>
      </c>
      <c r="F85" s="216" t="s">
        <v>3013</v>
      </c>
      <c r="G85" s="217" t="s">
        <v>245</v>
      </c>
      <c r="H85" s="218">
        <v>730</v>
      </c>
      <c r="I85" s="219"/>
      <c r="J85" s="220">
        <f>ROUND(I85*H85,2)</f>
        <v>0</v>
      </c>
      <c r="K85" s="216" t="s">
        <v>168</v>
      </c>
      <c r="L85" s="46"/>
      <c r="M85" s="221" t="s">
        <v>19</v>
      </c>
      <c r="N85" s="222" t="s">
        <v>43</v>
      </c>
      <c r="O85" s="86"/>
      <c r="P85" s="223">
        <f>O85*H85</f>
        <v>0</v>
      </c>
      <c r="Q85" s="223">
        <v>0</v>
      </c>
      <c r="R85" s="223">
        <f>Q85*H85</f>
        <v>0</v>
      </c>
      <c r="S85" s="223">
        <v>0</v>
      </c>
      <c r="T85" s="224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5" t="s">
        <v>169</v>
      </c>
      <c r="AT85" s="225" t="s">
        <v>164</v>
      </c>
      <c r="AU85" s="225" t="s">
        <v>81</v>
      </c>
      <c r="AY85" s="19" t="s">
        <v>162</v>
      </c>
      <c r="BE85" s="226">
        <f>IF(N85="základní",J85,0)</f>
        <v>0</v>
      </c>
      <c r="BF85" s="226">
        <f>IF(N85="snížená",J85,0)</f>
        <v>0</v>
      </c>
      <c r="BG85" s="226">
        <f>IF(N85="zákl. přenesená",J85,0)</f>
        <v>0</v>
      </c>
      <c r="BH85" s="226">
        <f>IF(N85="sníž. přenesená",J85,0)</f>
        <v>0</v>
      </c>
      <c r="BI85" s="226">
        <f>IF(N85="nulová",J85,0)</f>
        <v>0</v>
      </c>
      <c r="BJ85" s="19" t="s">
        <v>79</v>
      </c>
      <c r="BK85" s="226">
        <f>ROUND(I85*H85,2)</f>
        <v>0</v>
      </c>
      <c r="BL85" s="19" t="s">
        <v>169</v>
      </c>
      <c r="BM85" s="225" t="s">
        <v>3014</v>
      </c>
    </row>
    <row r="86" s="2" customFormat="1">
      <c r="A86" s="40"/>
      <c r="B86" s="41"/>
      <c r="C86" s="42"/>
      <c r="D86" s="227" t="s">
        <v>171</v>
      </c>
      <c r="E86" s="42"/>
      <c r="F86" s="228" t="s">
        <v>3015</v>
      </c>
      <c r="G86" s="42"/>
      <c r="H86" s="42"/>
      <c r="I86" s="229"/>
      <c r="J86" s="42"/>
      <c r="K86" s="42"/>
      <c r="L86" s="46"/>
      <c r="M86" s="230"/>
      <c r="N86" s="231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171</v>
      </c>
      <c r="AU86" s="19" t="s">
        <v>81</v>
      </c>
    </row>
    <row r="87" s="2" customFormat="1">
      <c r="A87" s="40"/>
      <c r="B87" s="41"/>
      <c r="C87" s="42"/>
      <c r="D87" s="232" t="s">
        <v>173</v>
      </c>
      <c r="E87" s="42"/>
      <c r="F87" s="233" t="s">
        <v>3016</v>
      </c>
      <c r="G87" s="42"/>
      <c r="H87" s="42"/>
      <c r="I87" s="229"/>
      <c r="J87" s="42"/>
      <c r="K87" s="42"/>
      <c r="L87" s="46"/>
      <c r="M87" s="230"/>
      <c r="N87" s="231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173</v>
      </c>
      <c r="AU87" s="19" t="s">
        <v>81</v>
      </c>
    </row>
    <row r="88" s="2" customFormat="1" ht="33" customHeight="1">
      <c r="A88" s="40"/>
      <c r="B88" s="41"/>
      <c r="C88" s="214" t="s">
        <v>81</v>
      </c>
      <c r="D88" s="214" t="s">
        <v>164</v>
      </c>
      <c r="E88" s="215" t="s">
        <v>3017</v>
      </c>
      <c r="F88" s="216" t="s">
        <v>3018</v>
      </c>
      <c r="G88" s="217" t="s">
        <v>381</v>
      </c>
      <c r="H88" s="218">
        <v>1</v>
      </c>
      <c r="I88" s="219"/>
      <c r="J88" s="220">
        <f>ROUND(I88*H88,2)</f>
        <v>0</v>
      </c>
      <c r="K88" s="216" t="s">
        <v>168</v>
      </c>
      <c r="L88" s="46"/>
      <c r="M88" s="221" t="s">
        <v>19</v>
      </c>
      <c r="N88" s="222" t="s">
        <v>43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169</v>
      </c>
      <c r="AT88" s="225" t="s">
        <v>164</v>
      </c>
      <c r="AU88" s="225" t="s">
        <v>81</v>
      </c>
      <c r="AY88" s="19" t="s">
        <v>162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169</v>
      </c>
      <c r="BM88" s="225" t="s">
        <v>3019</v>
      </c>
    </row>
    <row r="89" s="2" customFormat="1">
      <c r="A89" s="40"/>
      <c r="B89" s="41"/>
      <c r="C89" s="42"/>
      <c r="D89" s="227" t="s">
        <v>171</v>
      </c>
      <c r="E89" s="42"/>
      <c r="F89" s="228" t="s">
        <v>3020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171</v>
      </c>
      <c r="AU89" s="19" t="s">
        <v>81</v>
      </c>
    </row>
    <row r="90" s="2" customFormat="1">
      <c r="A90" s="40"/>
      <c r="B90" s="41"/>
      <c r="C90" s="42"/>
      <c r="D90" s="232" t="s">
        <v>173</v>
      </c>
      <c r="E90" s="42"/>
      <c r="F90" s="233" t="s">
        <v>3021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173</v>
      </c>
      <c r="AU90" s="19" t="s">
        <v>81</v>
      </c>
    </row>
    <row r="91" s="13" customFormat="1">
      <c r="A91" s="13"/>
      <c r="B91" s="234"/>
      <c r="C91" s="235"/>
      <c r="D91" s="227" t="s">
        <v>175</v>
      </c>
      <c r="E91" s="236" t="s">
        <v>19</v>
      </c>
      <c r="F91" s="237" t="s">
        <v>3022</v>
      </c>
      <c r="G91" s="235"/>
      <c r="H91" s="238">
        <v>1</v>
      </c>
      <c r="I91" s="239"/>
      <c r="J91" s="235"/>
      <c r="K91" s="235"/>
      <c r="L91" s="240"/>
      <c r="M91" s="241"/>
      <c r="N91" s="242"/>
      <c r="O91" s="242"/>
      <c r="P91" s="242"/>
      <c r="Q91" s="242"/>
      <c r="R91" s="242"/>
      <c r="S91" s="242"/>
      <c r="T91" s="24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4" t="s">
        <v>175</v>
      </c>
      <c r="AU91" s="244" t="s">
        <v>81</v>
      </c>
      <c r="AV91" s="13" t="s">
        <v>81</v>
      </c>
      <c r="AW91" s="13" t="s">
        <v>33</v>
      </c>
      <c r="AX91" s="13" t="s">
        <v>79</v>
      </c>
      <c r="AY91" s="244" t="s">
        <v>162</v>
      </c>
    </row>
    <row r="92" s="2" customFormat="1" ht="33" customHeight="1">
      <c r="A92" s="40"/>
      <c r="B92" s="41"/>
      <c r="C92" s="214" t="s">
        <v>184</v>
      </c>
      <c r="D92" s="214" t="s">
        <v>164</v>
      </c>
      <c r="E92" s="215" t="s">
        <v>3023</v>
      </c>
      <c r="F92" s="216" t="s">
        <v>3024</v>
      </c>
      <c r="G92" s="217" t="s">
        <v>381</v>
      </c>
      <c r="H92" s="218">
        <v>2</v>
      </c>
      <c r="I92" s="219"/>
      <c r="J92" s="220">
        <f>ROUND(I92*H92,2)</f>
        <v>0</v>
      </c>
      <c r="K92" s="216" t="s">
        <v>168</v>
      </c>
      <c r="L92" s="46"/>
      <c r="M92" s="221" t="s">
        <v>19</v>
      </c>
      <c r="N92" s="222" t="s">
        <v>43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169</v>
      </c>
      <c r="AT92" s="225" t="s">
        <v>164</v>
      </c>
      <c r="AU92" s="225" t="s">
        <v>81</v>
      </c>
      <c r="AY92" s="19" t="s">
        <v>162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169</v>
      </c>
      <c r="BM92" s="225" t="s">
        <v>3025</v>
      </c>
    </row>
    <row r="93" s="2" customFormat="1">
      <c r="A93" s="40"/>
      <c r="B93" s="41"/>
      <c r="C93" s="42"/>
      <c r="D93" s="227" t="s">
        <v>171</v>
      </c>
      <c r="E93" s="42"/>
      <c r="F93" s="228" t="s">
        <v>3026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171</v>
      </c>
      <c r="AU93" s="19" t="s">
        <v>81</v>
      </c>
    </row>
    <row r="94" s="2" customFormat="1">
      <c r="A94" s="40"/>
      <c r="B94" s="41"/>
      <c r="C94" s="42"/>
      <c r="D94" s="232" t="s">
        <v>173</v>
      </c>
      <c r="E94" s="42"/>
      <c r="F94" s="233" t="s">
        <v>3027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173</v>
      </c>
      <c r="AU94" s="19" t="s">
        <v>81</v>
      </c>
    </row>
    <row r="95" s="13" customFormat="1">
      <c r="A95" s="13"/>
      <c r="B95" s="234"/>
      <c r="C95" s="235"/>
      <c r="D95" s="227" t="s">
        <v>175</v>
      </c>
      <c r="E95" s="236" t="s">
        <v>19</v>
      </c>
      <c r="F95" s="237" t="s">
        <v>3028</v>
      </c>
      <c r="G95" s="235"/>
      <c r="H95" s="238">
        <v>1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175</v>
      </c>
      <c r="AU95" s="244" t="s">
        <v>81</v>
      </c>
      <c r="AV95" s="13" t="s">
        <v>81</v>
      </c>
      <c r="AW95" s="13" t="s">
        <v>33</v>
      </c>
      <c r="AX95" s="13" t="s">
        <v>72</v>
      </c>
      <c r="AY95" s="244" t="s">
        <v>162</v>
      </c>
    </row>
    <row r="96" s="13" customFormat="1">
      <c r="A96" s="13"/>
      <c r="B96" s="234"/>
      <c r="C96" s="235"/>
      <c r="D96" s="227" t="s">
        <v>175</v>
      </c>
      <c r="E96" s="236" t="s">
        <v>19</v>
      </c>
      <c r="F96" s="237" t="s">
        <v>3029</v>
      </c>
      <c r="G96" s="235"/>
      <c r="H96" s="238">
        <v>1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175</v>
      </c>
      <c r="AU96" s="244" t="s">
        <v>81</v>
      </c>
      <c r="AV96" s="13" t="s">
        <v>81</v>
      </c>
      <c r="AW96" s="13" t="s">
        <v>33</v>
      </c>
      <c r="AX96" s="13" t="s">
        <v>72</v>
      </c>
      <c r="AY96" s="244" t="s">
        <v>162</v>
      </c>
    </row>
    <row r="97" s="14" customFormat="1">
      <c r="A97" s="14"/>
      <c r="B97" s="245"/>
      <c r="C97" s="246"/>
      <c r="D97" s="227" t="s">
        <v>175</v>
      </c>
      <c r="E97" s="247" t="s">
        <v>19</v>
      </c>
      <c r="F97" s="248" t="s">
        <v>177</v>
      </c>
      <c r="G97" s="246"/>
      <c r="H97" s="249">
        <v>2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5" t="s">
        <v>175</v>
      </c>
      <c r="AU97" s="255" t="s">
        <v>81</v>
      </c>
      <c r="AV97" s="14" t="s">
        <v>169</v>
      </c>
      <c r="AW97" s="14" t="s">
        <v>33</v>
      </c>
      <c r="AX97" s="14" t="s">
        <v>79</v>
      </c>
      <c r="AY97" s="255" t="s">
        <v>162</v>
      </c>
    </row>
    <row r="98" s="2" customFormat="1" ht="24.15" customHeight="1">
      <c r="A98" s="40"/>
      <c r="B98" s="41"/>
      <c r="C98" s="214" t="s">
        <v>169</v>
      </c>
      <c r="D98" s="214" t="s">
        <v>164</v>
      </c>
      <c r="E98" s="215" t="s">
        <v>3030</v>
      </c>
      <c r="F98" s="216" t="s">
        <v>3031</v>
      </c>
      <c r="G98" s="217" t="s">
        <v>245</v>
      </c>
      <c r="H98" s="218">
        <v>2100</v>
      </c>
      <c r="I98" s="219"/>
      <c r="J98" s="220">
        <f>ROUND(I98*H98,2)</f>
        <v>0</v>
      </c>
      <c r="K98" s="216" t="s">
        <v>168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169</v>
      </c>
      <c r="AT98" s="225" t="s">
        <v>164</v>
      </c>
      <c r="AU98" s="225" t="s">
        <v>81</v>
      </c>
      <c r="AY98" s="19" t="s">
        <v>162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169</v>
      </c>
      <c r="BM98" s="225" t="s">
        <v>3032</v>
      </c>
    </row>
    <row r="99" s="2" customFormat="1">
      <c r="A99" s="40"/>
      <c r="B99" s="41"/>
      <c r="C99" s="42"/>
      <c r="D99" s="227" t="s">
        <v>171</v>
      </c>
      <c r="E99" s="42"/>
      <c r="F99" s="228" t="s">
        <v>3033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171</v>
      </c>
      <c r="AU99" s="19" t="s">
        <v>81</v>
      </c>
    </row>
    <row r="100" s="2" customFormat="1">
      <c r="A100" s="40"/>
      <c r="B100" s="41"/>
      <c r="C100" s="42"/>
      <c r="D100" s="232" t="s">
        <v>173</v>
      </c>
      <c r="E100" s="42"/>
      <c r="F100" s="233" t="s">
        <v>3034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173</v>
      </c>
      <c r="AU100" s="19" t="s">
        <v>81</v>
      </c>
    </row>
    <row r="101" s="2" customFormat="1" ht="33" customHeight="1">
      <c r="A101" s="40"/>
      <c r="B101" s="41"/>
      <c r="C101" s="214" t="s">
        <v>197</v>
      </c>
      <c r="D101" s="214" t="s">
        <v>164</v>
      </c>
      <c r="E101" s="215" t="s">
        <v>3035</v>
      </c>
      <c r="F101" s="216" t="s">
        <v>3036</v>
      </c>
      <c r="G101" s="217" t="s">
        <v>167</v>
      </c>
      <c r="H101" s="218">
        <v>3</v>
      </c>
      <c r="I101" s="219"/>
      <c r="J101" s="220">
        <f>ROUND(I101*H101,2)</f>
        <v>0</v>
      </c>
      <c r="K101" s="216" t="s">
        <v>168</v>
      </c>
      <c r="L101" s="46"/>
      <c r="M101" s="221" t="s">
        <v>19</v>
      </c>
      <c r="N101" s="222" t="s">
        <v>43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169</v>
      </c>
      <c r="AT101" s="225" t="s">
        <v>164</v>
      </c>
      <c r="AU101" s="225" t="s">
        <v>81</v>
      </c>
      <c r="AY101" s="19" t="s">
        <v>162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169</v>
      </c>
      <c r="BM101" s="225" t="s">
        <v>3037</v>
      </c>
    </row>
    <row r="102" s="2" customFormat="1">
      <c r="A102" s="40"/>
      <c r="B102" s="41"/>
      <c r="C102" s="42"/>
      <c r="D102" s="227" t="s">
        <v>171</v>
      </c>
      <c r="E102" s="42"/>
      <c r="F102" s="228" t="s">
        <v>3038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171</v>
      </c>
      <c r="AU102" s="19" t="s">
        <v>81</v>
      </c>
    </row>
    <row r="103" s="2" customFormat="1">
      <c r="A103" s="40"/>
      <c r="B103" s="41"/>
      <c r="C103" s="42"/>
      <c r="D103" s="232" t="s">
        <v>173</v>
      </c>
      <c r="E103" s="42"/>
      <c r="F103" s="233" t="s">
        <v>3039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173</v>
      </c>
      <c r="AU103" s="19" t="s">
        <v>81</v>
      </c>
    </row>
    <row r="104" s="2" customFormat="1" ht="33" customHeight="1">
      <c r="A104" s="40"/>
      <c r="B104" s="41"/>
      <c r="C104" s="214" t="s">
        <v>203</v>
      </c>
      <c r="D104" s="214" t="s">
        <v>164</v>
      </c>
      <c r="E104" s="215" t="s">
        <v>3040</v>
      </c>
      <c r="F104" s="216" t="s">
        <v>3041</v>
      </c>
      <c r="G104" s="217" t="s">
        <v>167</v>
      </c>
      <c r="H104" s="218">
        <v>3</v>
      </c>
      <c r="I104" s="219"/>
      <c r="J104" s="220">
        <f>ROUND(I104*H104,2)</f>
        <v>0</v>
      </c>
      <c r="K104" s="216" t="s">
        <v>168</v>
      </c>
      <c r="L104" s="46"/>
      <c r="M104" s="221" t="s">
        <v>19</v>
      </c>
      <c r="N104" s="222" t="s">
        <v>43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169</v>
      </c>
      <c r="AT104" s="225" t="s">
        <v>164</v>
      </c>
      <c r="AU104" s="225" t="s">
        <v>81</v>
      </c>
      <c r="AY104" s="19" t="s">
        <v>162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169</v>
      </c>
      <c r="BM104" s="225" t="s">
        <v>3042</v>
      </c>
    </row>
    <row r="105" s="2" customFormat="1">
      <c r="A105" s="40"/>
      <c r="B105" s="41"/>
      <c r="C105" s="42"/>
      <c r="D105" s="227" t="s">
        <v>171</v>
      </c>
      <c r="E105" s="42"/>
      <c r="F105" s="228" t="s">
        <v>3043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171</v>
      </c>
      <c r="AU105" s="19" t="s">
        <v>81</v>
      </c>
    </row>
    <row r="106" s="2" customFormat="1">
      <c r="A106" s="40"/>
      <c r="B106" s="41"/>
      <c r="C106" s="42"/>
      <c r="D106" s="232" t="s">
        <v>173</v>
      </c>
      <c r="E106" s="42"/>
      <c r="F106" s="233" t="s">
        <v>3044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173</v>
      </c>
      <c r="AU106" s="19" t="s">
        <v>81</v>
      </c>
    </row>
    <row r="107" s="2" customFormat="1" ht="33" customHeight="1">
      <c r="A107" s="40"/>
      <c r="B107" s="41"/>
      <c r="C107" s="214" t="s">
        <v>209</v>
      </c>
      <c r="D107" s="214" t="s">
        <v>164</v>
      </c>
      <c r="E107" s="215" t="s">
        <v>3045</v>
      </c>
      <c r="F107" s="216" t="s">
        <v>3046</v>
      </c>
      <c r="G107" s="217" t="s">
        <v>167</v>
      </c>
      <c r="H107" s="218">
        <v>950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3047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3048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3049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2" customFormat="1" ht="37.8" customHeight="1">
      <c r="A110" s="40"/>
      <c r="B110" s="41"/>
      <c r="C110" s="214" t="s">
        <v>217</v>
      </c>
      <c r="D110" s="214" t="s">
        <v>164</v>
      </c>
      <c r="E110" s="215" t="s">
        <v>3050</v>
      </c>
      <c r="F110" s="216" t="s">
        <v>3051</v>
      </c>
      <c r="G110" s="217" t="s">
        <v>167</v>
      </c>
      <c r="H110" s="218">
        <v>2320</v>
      </c>
      <c r="I110" s="219"/>
      <c r="J110" s="220">
        <f>ROUND(I110*H110,2)</f>
        <v>0</v>
      </c>
      <c r="K110" s="216" t="s">
        <v>168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169</v>
      </c>
      <c r="AT110" s="225" t="s">
        <v>164</v>
      </c>
      <c r="AU110" s="225" t="s">
        <v>81</v>
      </c>
      <c r="AY110" s="19" t="s">
        <v>162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169</v>
      </c>
      <c r="BM110" s="225" t="s">
        <v>3052</v>
      </c>
    </row>
    <row r="111" s="2" customFormat="1">
      <c r="A111" s="40"/>
      <c r="B111" s="41"/>
      <c r="C111" s="42"/>
      <c r="D111" s="227" t="s">
        <v>171</v>
      </c>
      <c r="E111" s="42"/>
      <c r="F111" s="228" t="s">
        <v>3053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171</v>
      </c>
      <c r="AU111" s="19" t="s">
        <v>81</v>
      </c>
    </row>
    <row r="112" s="2" customFormat="1">
      <c r="A112" s="40"/>
      <c r="B112" s="41"/>
      <c r="C112" s="42"/>
      <c r="D112" s="232" t="s">
        <v>173</v>
      </c>
      <c r="E112" s="42"/>
      <c r="F112" s="233" t="s">
        <v>3054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173</v>
      </c>
      <c r="AU112" s="19" t="s">
        <v>81</v>
      </c>
    </row>
    <row r="113" s="15" customFormat="1">
      <c r="A113" s="15"/>
      <c r="B113" s="266"/>
      <c r="C113" s="267"/>
      <c r="D113" s="227" t="s">
        <v>175</v>
      </c>
      <c r="E113" s="268" t="s">
        <v>19</v>
      </c>
      <c r="F113" s="269" t="s">
        <v>3055</v>
      </c>
      <c r="G113" s="267"/>
      <c r="H113" s="268" t="s">
        <v>19</v>
      </c>
      <c r="I113" s="270"/>
      <c r="J113" s="267"/>
      <c r="K113" s="267"/>
      <c r="L113" s="271"/>
      <c r="M113" s="272"/>
      <c r="N113" s="273"/>
      <c r="O113" s="273"/>
      <c r="P113" s="273"/>
      <c r="Q113" s="273"/>
      <c r="R113" s="273"/>
      <c r="S113" s="273"/>
      <c r="T113" s="27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75" t="s">
        <v>175</v>
      </c>
      <c r="AU113" s="275" t="s">
        <v>81</v>
      </c>
      <c r="AV113" s="15" t="s">
        <v>79</v>
      </c>
      <c r="AW113" s="15" t="s">
        <v>33</v>
      </c>
      <c r="AX113" s="15" t="s">
        <v>72</v>
      </c>
      <c r="AY113" s="275" t="s">
        <v>162</v>
      </c>
    </row>
    <row r="114" s="13" customFormat="1">
      <c r="A114" s="13"/>
      <c r="B114" s="234"/>
      <c r="C114" s="235"/>
      <c r="D114" s="227" t="s">
        <v>175</v>
      </c>
      <c r="E114" s="236" t="s">
        <v>19</v>
      </c>
      <c r="F114" s="237" t="s">
        <v>3056</v>
      </c>
      <c r="G114" s="235"/>
      <c r="H114" s="238">
        <v>210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175</v>
      </c>
      <c r="AU114" s="244" t="s">
        <v>81</v>
      </c>
      <c r="AV114" s="13" t="s">
        <v>81</v>
      </c>
      <c r="AW114" s="13" t="s">
        <v>33</v>
      </c>
      <c r="AX114" s="13" t="s">
        <v>72</v>
      </c>
      <c r="AY114" s="244" t="s">
        <v>162</v>
      </c>
    </row>
    <row r="115" s="15" customFormat="1">
      <c r="A115" s="15"/>
      <c r="B115" s="266"/>
      <c r="C115" s="267"/>
      <c r="D115" s="227" t="s">
        <v>175</v>
      </c>
      <c r="E115" s="268" t="s">
        <v>19</v>
      </c>
      <c r="F115" s="269" t="s">
        <v>3057</v>
      </c>
      <c r="G115" s="267"/>
      <c r="H115" s="268" t="s">
        <v>19</v>
      </c>
      <c r="I115" s="270"/>
      <c r="J115" s="267"/>
      <c r="K115" s="267"/>
      <c r="L115" s="271"/>
      <c r="M115" s="272"/>
      <c r="N115" s="273"/>
      <c r="O115" s="273"/>
      <c r="P115" s="273"/>
      <c r="Q115" s="273"/>
      <c r="R115" s="273"/>
      <c r="S115" s="273"/>
      <c r="T115" s="274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75" t="s">
        <v>175</v>
      </c>
      <c r="AU115" s="275" t="s">
        <v>81</v>
      </c>
      <c r="AV115" s="15" t="s">
        <v>79</v>
      </c>
      <c r="AW115" s="15" t="s">
        <v>33</v>
      </c>
      <c r="AX115" s="15" t="s">
        <v>72</v>
      </c>
      <c r="AY115" s="275" t="s">
        <v>162</v>
      </c>
    </row>
    <row r="116" s="13" customFormat="1">
      <c r="A116" s="13"/>
      <c r="B116" s="234"/>
      <c r="C116" s="235"/>
      <c r="D116" s="227" t="s">
        <v>175</v>
      </c>
      <c r="E116" s="236" t="s">
        <v>19</v>
      </c>
      <c r="F116" s="237" t="s">
        <v>3058</v>
      </c>
      <c r="G116" s="235"/>
      <c r="H116" s="238">
        <v>210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175</v>
      </c>
      <c r="AU116" s="244" t="s">
        <v>81</v>
      </c>
      <c r="AV116" s="13" t="s">
        <v>81</v>
      </c>
      <c r="AW116" s="13" t="s">
        <v>33</v>
      </c>
      <c r="AX116" s="13" t="s">
        <v>72</v>
      </c>
      <c r="AY116" s="244" t="s">
        <v>162</v>
      </c>
    </row>
    <row r="117" s="15" customFormat="1">
      <c r="A117" s="15"/>
      <c r="B117" s="266"/>
      <c r="C117" s="267"/>
      <c r="D117" s="227" t="s">
        <v>175</v>
      </c>
      <c r="E117" s="268" t="s">
        <v>19</v>
      </c>
      <c r="F117" s="269" t="s">
        <v>3059</v>
      </c>
      <c r="G117" s="267"/>
      <c r="H117" s="268" t="s">
        <v>19</v>
      </c>
      <c r="I117" s="270"/>
      <c r="J117" s="267"/>
      <c r="K117" s="267"/>
      <c r="L117" s="271"/>
      <c r="M117" s="272"/>
      <c r="N117" s="273"/>
      <c r="O117" s="273"/>
      <c r="P117" s="273"/>
      <c r="Q117" s="273"/>
      <c r="R117" s="273"/>
      <c r="S117" s="273"/>
      <c r="T117" s="27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5" t="s">
        <v>175</v>
      </c>
      <c r="AU117" s="275" t="s">
        <v>81</v>
      </c>
      <c r="AV117" s="15" t="s">
        <v>79</v>
      </c>
      <c r="AW117" s="15" t="s">
        <v>33</v>
      </c>
      <c r="AX117" s="15" t="s">
        <v>72</v>
      </c>
      <c r="AY117" s="275" t="s">
        <v>162</v>
      </c>
    </row>
    <row r="118" s="13" customFormat="1">
      <c r="A118" s="13"/>
      <c r="B118" s="234"/>
      <c r="C118" s="235"/>
      <c r="D118" s="227" t="s">
        <v>175</v>
      </c>
      <c r="E118" s="236" t="s">
        <v>19</v>
      </c>
      <c r="F118" s="237" t="s">
        <v>3060</v>
      </c>
      <c r="G118" s="235"/>
      <c r="H118" s="238">
        <v>950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175</v>
      </c>
      <c r="AU118" s="244" t="s">
        <v>81</v>
      </c>
      <c r="AV118" s="13" t="s">
        <v>81</v>
      </c>
      <c r="AW118" s="13" t="s">
        <v>33</v>
      </c>
      <c r="AX118" s="13" t="s">
        <v>72</v>
      </c>
      <c r="AY118" s="244" t="s">
        <v>162</v>
      </c>
    </row>
    <row r="119" s="15" customFormat="1">
      <c r="A119" s="15"/>
      <c r="B119" s="266"/>
      <c r="C119" s="267"/>
      <c r="D119" s="227" t="s">
        <v>175</v>
      </c>
      <c r="E119" s="268" t="s">
        <v>19</v>
      </c>
      <c r="F119" s="269" t="s">
        <v>3061</v>
      </c>
      <c r="G119" s="267"/>
      <c r="H119" s="268" t="s">
        <v>19</v>
      </c>
      <c r="I119" s="270"/>
      <c r="J119" s="267"/>
      <c r="K119" s="267"/>
      <c r="L119" s="271"/>
      <c r="M119" s="272"/>
      <c r="N119" s="273"/>
      <c r="O119" s="273"/>
      <c r="P119" s="273"/>
      <c r="Q119" s="273"/>
      <c r="R119" s="273"/>
      <c r="S119" s="273"/>
      <c r="T119" s="27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75" t="s">
        <v>175</v>
      </c>
      <c r="AU119" s="275" t="s">
        <v>81</v>
      </c>
      <c r="AV119" s="15" t="s">
        <v>79</v>
      </c>
      <c r="AW119" s="15" t="s">
        <v>33</v>
      </c>
      <c r="AX119" s="15" t="s">
        <v>72</v>
      </c>
      <c r="AY119" s="275" t="s">
        <v>162</v>
      </c>
    </row>
    <row r="120" s="13" customFormat="1">
      <c r="A120" s="13"/>
      <c r="B120" s="234"/>
      <c r="C120" s="235"/>
      <c r="D120" s="227" t="s">
        <v>175</v>
      </c>
      <c r="E120" s="236" t="s">
        <v>19</v>
      </c>
      <c r="F120" s="237" t="s">
        <v>3060</v>
      </c>
      <c r="G120" s="235"/>
      <c r="H120" s="238">
        <v>950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175</v>
      </c>
      <c r="AU120" s="244" t="s">
        <v>81</v>
      </c>
      <c r="AV120" s="13" t="s">
        <v>81</v>
      </c>
      <c r="AW120" s="13" t="s">
        <v>33</v>
      </c>
      <c r="AX120" s="13" t="s">
        <v>72</v>
      </c>
      <c r="AY120" s="244" t="s">
        <v>162</v>
      </c>
    </row>
    <row r="121" s="14" customFormat="1">
      <c r="A121" s="14"/>
      <c r="B121" s="245"/>
      <c r="C121" s="246"/>
      <c r="D121" s="227" t="s">
        <v>175</v>
      </c>
      <c r="E121" s="247" t="s">
        <v>19</v>
      </c>
      <c r="F121" s="248" t="s">
        <v>177</v>
      </c>
      <c r="G121" s="246"/>
      <c r="H121" s="249">
        <v>2320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175</v>
      </c>
      <c r="AU121" s="255" t="s">
        <v>81</v>
      </c>
      <c r="AV121" s="14" t="s">
        <v>169</v>
      </c>
      <c r="AW121" s="14" t="s">
        <v>33</v>
      </c>
      <c r="AX121" s="14" t="s">
        <v>79</v>
      </c>
      <c r="AY121" s="255" t="s">
        <v>162</v>
      </c>
    </row>
    <row r="122" s="2" customFormat="1" ht="24.15" customHeight="1">
      <c r="A122" s="40"/>
      <c r="B122" s="41"/>
      <c r="C122" s="214" t="s">
        <v>223</v>
      </c>
      <c r="D122" s="214" t="s">
        <v>164</v>
      </c>
      <c r="E122" s="215" t="s">
        <v>3062</v>
      </c>
      <c r="F122" s="216" t="s">
        <v>3063</v>
      </c>
      <c r="G122" s="217" t="s">
        <v>167</v>
      </c>
      <c r="H122" s="218">
        <v>2320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169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3064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3065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3066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15" customFormat="1">
      <c r="A125" s="15"/>
      <c r="B125" s="266"/>
      <c r="C125" s="267"/>
      <c r="D125" s="227" t="s">
        <v>175</v>
      </c>
      <c r="E125" s="268" t="s">
        <v>19</v>
      </c>
      <c r="F125" s="269" t="s">
        <v>3055</v>
      </c>
      <c r="G125" s="267"/>
      <c r="H125" s="268" t="s">
        <v>19</v>
      </c>
      <c r="I125" s="270"/>
      <c r="J125" s="267"/>
      <c r="K125" s="267"/>
      <c r="L125" s="271"/>
      <c r="M125" s="272"/>
      <c r="N125" s="273"/>
      <c r="O125" s="273"/>
      <c r="P125" s="273"/>
      <c r="Q125" s="273"/>
      <c r="R125" s="273"/>
      <c r="S125" s="273"/>
      <c r="T125" s="27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5" t="s">
        <v>175</v>
      </c>
      <c r="AU125" s="275" t="s">
        <v>81</v>
      </c>
      <c r="AV125" s="15" t="s">
        <v>79</v>
      </c>
      <c r="AW125" s="15" t="s">
        <v>33</v>
      </c>
      <c r="AX125" s="15" t="s">
        <v>72</v>
      </c>
      <c r="AY125" s="275" t="s">
        <v>162</v>
      </c>
    </row>
    <row r="126" s="13" customFormat="1">
      <c r="A126" s="13"/>
      <c r="B126" s="234"/>
      <c r="C126" s="235"/>
      <c r="D126" s="227" t="s">
        <v>175</v>
      </c>
      <c r="E126" s="236" t="s">
        <v>19</v>
      </c>
      <c r="F126" s="237" t="s">
        <v>3056</v>
      </c>
      <c r="G126" s="235"/>
      <c r="H126" s="238">
        <v>210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175</v>
      </c>
      <c r="AU126" s="244" t="s">
        <v>81</v>
      </c>
      <c r="AV126" s="13" t="s">
        <v>81</v>
      </c>
      <c r="AW126" s="13" t="s">
        <v>33</v>
      </c>
      <c r="AX126" s="13" t="s">
        <v>72</v>
      </c>
      <c r="AY126" s="244" t="s">
        <v>162</v>
      </c>
    </row>
    <row r="127" s="15" customFormat="1">
      <c r="A127" s="15"/>
      <c r="B127" s="266"/>
      <c r="C127" s="267"/>
      <c r="D127" s="227" t="s">
        <v>175</v>
      </c>
      <c r="E127" s="268" t="s">
        <v>19</v>
      </c>
      <c r="F127" s="269" t="s">
        <v>3057</v>
      </c>
      <c r="G127" s="267"/>
      <c r="H127" s="268" t="s">
        <v>19</v>
      </c>
      <c r="I127" s="270"/>
      <c r="J127" s="267"/>
      <c r="K127" s="267"/>
      <c r="L127" s="271"/>
      <c r="M127" s="272"/>
      <c r="N127" s="273"/>
      <c r="O127" s="273"/>
      <c r="P127" s="273"/>
      <c r="Q127" s="273"/>
      <c r="R127" s="273"/>
      <c r="S127" s="273"/>
      <c r="T127" s="27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5" t="s">
        <v>175</v>
      </c>
      <c r="AU127" s="275" t="s">
        <v>81</v>
      </c>
      <c r="AV127" s="15" t="s">
        <v>79</v>
      </c>
      <c r="AW127" s="15" t="s">
        <v>33</v>
      </c>
      <c r="AX127" s="15" t="s">
        <v>72</v>
      </c>
      <c r="AY127" s="275" t="s">
        <v>162</v>
      </c>
    </row>
    <row r="128" s="13" customFormat="1">
      <c r="A128" s="13"/>
      <c r="B128" s="234"/>
      <c r="C128" s="235"/>
      <c r="D128" s="227" t="s">
        <v>175</v>
      </c>
      <c r="E128" s="236" t="s">
        <v>19</v>
      </c>
      <c r="F128" s="237" t="s">
        <v>3058</v>
      </c>
      <c r="G128" s="235"/>
      <c r="H128" s="238">
        <v>210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175</v>
      </c>
      <c r="AU128" s="244" t="s">
        <v>81</v>
      </c>
      <c r="AV128" s="13" t="s">
        <v>81</v>
      </c>
      <c r="AW128" s="13" t="s">
        <v>33</v>
      </c>
      <c r="AX128" s="13" t="s">
        <v>72</v>
      </c>
      <c r="AY128" s="244" t="s">
        <v>162</v>
      </c>
    </row>
    <row r="129" s="15" customFormat="1">
      <c r="A129" s="15"/>
      <c r="B129" s="266"/>
      <c r="C129" s="267"/>
      <c r="D129" s="227" t="s">
        <v>175</v>
      </c>
      <c r="E129" s="268" t="s">
        <v>19</v>
      </c>
      <c r="F129" s="269" t="s">
        <v>3067</v>
      </c>
      <c r="G129" s="267"/>
      <c r="H129" s="268" t="s">
        <v>19</v>
      </c>
      <c r="I129" s="270"/>
      <c r="J129" s="267"/>
      <c r="K129" s="267"/>
      <c r="L129" s="271"/>
      <c r="M129" s="272"/>
      <c r="N129" s="273"/>
      <c r="O129" s="273"/>
      <c r="P129" s="273"/>
      <c r="Q129" s="273"/>
      <c r="R129" s="273"/>
      <c r="S129" s="273"/>
      <c r="T129" s="27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5" t="s">
        <v>175</v>
      </c>
      <c r="AU129" s="275" t="s">
        <v>81</v>
      </c>
      <c r="AV129" s="15" t="s">
        <v>79</v>
      </c>
      <c r="AW129" s="15" t="s">
        <v>33</v>
      </c>
      <c r="AX129" s="15" t="s">
        <v>72</v>
      </c>
      <c r="AY129" s="275" t="s">
        <v>162</v>
      </c>
    </row>
    <row r="130" s="13" customFormat="1">
      <c r="A130" s="13"/>
      <c r="B130" s="234"/>
      <c r="C130" s="235"/>
      <c r="D130" s="227" t="s">
        <v>175</v>
      </c>
      <c r="E130" s="236" t="s">
        <v>19</v>
      </c>
      <c r="F130" s="237" t="s">
        <v>3060</v>
      </c>
      <c r="G130" s="235"/>
      <c r="H130" s="238">
        <v>950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175</v>
      </c>
      <c r="AU130" s="244" t="s">
        <v>81</v>
      </c>
      <c r="AV130" s="13" t="s">
        <v>81</v>
      </c>
      <c r="AW130" s="13" t="s">
        <v>33</v>
      </c>
      <c r="AX130" s="13" t="s">
        <v>72</v>
      </c>
      <c r="AY130" s="244" t="s">
        <v>162</v>
      </c>
    </row>
    <row r="131" s="15" customFormat="1">
      <c r="A131" s="15"/>
      <c r="B131" s="266"/>
      <c r="C131" s="267"/>
      <c r="D131" s="227" t="s">
        <v>175</v>
      </c>
      <c r="E131" s="268" t="s">
        <v>19</v>
      </c>
      <c r="F131" s="269" t="s">
        <v>3068</v>
      </c>
      <c r="G131" s="267"/>
      <c r="H131" s="268" t="s">
        <v>19</v>
      </c>
      <c r="I131" s="270"/>
      <c r="J131" s="267"/>
      <c r="K131" s="267"/>
      <c r="L131" s="271"/>
      <c r="M131" s="272"/>
      <c r="N131" s="273"/>
      <c r="O131" s="273"/>
      <c r="P131" s="273"/>
      <c r="Q131" s="273"/>
      <c r="R131" s="273"/>
      <c r="S131" s="273"/>
      <c r="T131" s="27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5" t="s">
        <v>175</v>
      </c>
      <c r="AU131" s="275" t="s">
        <v>81</v>
      </c>
      <c r="AV131" s="15" t="s">
        <v>79</v>
      </c>
      <c r="AW131" s="15" t="s">
        <v>33</v>
      </c>
      <c r="AX131" s="15" t="s">
        <v>72</v>
      </c>
      <c r="AY131" s="275" t="s">
        <v>162</v>
      </c>
    </row>
    <row r="132" s="13" customFormat="1">
      <c r="A132" s="13"/>
      <c r="B132" s="234"/>
      <c r="C132" s="235"/>
      <c r="D132" s="227" t="s">
        <v>175</v>
      </c>
      <c r="E132" s="236" t="s">
        <v>19</v>
      </c>
      <c r="F132" s="237" t="s">
        <v>3060</v>
      </c>
      <c r="G132" s="235"/>
      <c r="H132" s="238">
        <v>950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175</v>
      </c>
      <c r="AU132" s="244" t="s">
        <v>81</v>
      </c>
      <c r="AV132" s="13" t="s">
        <v>81</v>
      </c>
      <c r="AW132" s="13" t="s">
        <v>33</v>
      </c>
      <c r="AX132" s="13" t="s">
        <v>72</v>
      </c>
      <c r="AY132" s="244" t="s">
        <v>162</v>
      </c>
    </row>
    <row r="133" s="14" customFormat="1">
      <c r="A133" s="14"/>
      <c r="B133" s="245"/>
      <c r="C133" s="246"/>
      <c r="D133" s="227" t="s">
        <v>175</v>
      </c>
      <c r="E133" s="247" t="s">
        <v>19</v>
      </c>
      <c r="F133" s="248" t="s">
        <v>177</v>
      </c>
      <c r="G133" s="246"/>
      <c r="H133" s="249">
        <v>2320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175</v>
      </c>
      <c r="AU133" s="255" t="s">
        <v>81</v>
      </c>
      <c r="AV133" s="14" t="s">
        <v>169</v>
      </c>
      <c r="AW133" s="14" t="s">
        <v>33</v>
      </c>
      <c r="AX133" s="14" t="s">
        <v>79</v>
      </c>
      <c r="AY133" s="255" t="s">
        <v>162</v>
      </c>
    </row>
    <row r="134" s="2" customFormat="1" ht="16.5" customHeight="1">
      <c r="A134" s="40"/>
      <c r="B134" s="41"/>
      <c r="C134" s="214" t="s">
        <v>118</v>
      </c>
      <c r="D134" s="214" t="s">
        <v>164</v>
      </c>
      <c r="E134" s="215" t="s">
        <v>218</v>
      </c>
      <c r="F134" s="216" t="s">
        <v>219</v>
      </c>
      <c r="G134" s="217" t="s">
        <v>167</v>
      </c>
      <c r="H134" s="218">
        <v>950</v>
      </c>
      <c r="I134" s="219"/>
      <c r="J134" s="220">
        <f>ROUND(I134*H134,2)</f>
        <v>0</v>
      </c>
      <c r="K134" s="216" t="s">
        <v>168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169</v>
      </c>
      <c r="AT134" s="225" t="s">
        <v>164</v>
      </c>
      <c r="AU134" s="225" t="s">
        <v>81</v>
      </c>
      <c r="AY134" s="19" t="s">
        <v>162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169</v>
      </c>
      <c r="BM134" s="225" t="s">
        <v>3069</v>
      </c>
    </row>
    <row r="135" s="2" customFormat="1">
      <c r="A135" s="40"/>
      <c r="B135" s="41"/>
      <c r="C135" s="42"/>
      <c r="D135" s="227" t="s">
        <v>171</v>
      </c>
      <c r="E135" s="42"/>
      <c r="F135" s="228" t="s">
        <v>221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171</v>
      </c>
      <c r="AU135" s="19" t="s">
        <v>81</v>
      </c>
    </row>
    <row r="136" s="2" customFormat="1">
      <c r="A136" s="40"/>
      <c r="B136" s="41"/>
      <c r="C136" s="42"/>
      <c r="D136" s="232" t="s">
        <v>173</v>
      </c>
      <c r="E136" s="42"/>
      <c r="F136" s="233" t="s">
        <v>222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173</v>
      </c>
      <c r="AU136" s="19" t="s">
        <v>81</v>
      </c>
    </row>
    <row r="137" s="2" customFormat="1" ht="37.8" customHeight="1">
      <c r="A137" s="40"/>
      <c r="B137" s="41"/>
      <c r="C137" s="214" t="s">
        <v>121</v>
      </c>
      <c r="D137" s="214" t="s">
        <v>164</v>
      </c>
      <c r="E137" s="215" t="s">
        <v>1294</v>
      </c>
      <c r="F137" s="216" t="s">
        <v>1295</v>
      </c>
      <c r="G137" s="217" t="s">
        <v>245</v>
      </c>
      <c r="H137" s="218">
        <v>2100</v>
      </c>
      <c r="I137" s="219"/>
      <c r="J137" s="220">
        <f>ROUND(I137*H137,2)</f>
        <v>0</v>
      </c>
      <c r="K137" s="216" t="s">
        <v>168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169</v>
      </c>
      <c r="AT137" s="225" t="s">
        <v>164</v>
      </c>
      <c r="AU137" s="225" t="s">
        <v>81</v>
      </c>
      <c r="AY137" s="19" t="s">
        <v>162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169</v>
      </c>
      <c r="BM137" s="225" t="s">
        <v>3070</v>
      </c>
    </row>
    <row r="138" s="2" customFormat="1">
      <c r="A138" s="40"/>
      <c r="B138" s="41"/>
      <c r="C138" s="42"/>
      <c r="D138" s="227" t="s">
        <v>171</v>
      </c>
      <c r="E138" s="42"/>
      <c r="F138" s="228" t="s">
        <v>1297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171</v>
      </c>
      <c r="AU138" s="19" t="s">
        <v>81</v>
      </c>
    </row>
    <row r="139" s="2" customFormat="1">
      <c r="A139" s="40"/>
      <c r="B139" s="41"/>
      <c r="C139" s="42"/>
      <c r="D139" s="232" t="s">
        <v>173</v>
      </c>
      <c r="E139" s="42"/>
      <c r="F139" s="233" t="s">
        <v>1298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173</v>
      </c>
      <c r="AU139" s="19" t="s">
        <v>81</v>
      </c>
    </row>
    <row r="140" s="2" customFormat="1" ht="24.15" customHeight="1">
      <c r="A140" s="40"/>
      <c r="B140" s="41"/>
      <c r="C140" s="214" t="s">
        <v>8</v>
      </c>
      <c r="D140" s="214" t="s">
        <v>164</v>
      </c>
      <c r="E140" s="215" t="s">
        <v>1300</v>
      </c>
      <c r="F140" s="216" t="s">
        <v>1301</v>
      </c>
      <c r="G140" s="217" t="s">
        <v>245</v>
      </c>
      <c r="H140" s="218">
        <v>730</v>
      </c>
      <c r="I140" s="219"/>
      <c r="J140" s="220">
        <f>ROUND(I140*H140,2)</f>
        <v>0</v>
      </c>
      <c r="K140" s="216" t="s">
        <v>168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169</v>
      </c>
      <c r="AT140" s="225" t="s">
        <v>164</v>
      </c>
      <c r="AU140" s="225" t="s">
        <v>81</v>
      </c>
      <c r="AY140" s="19" t="s">
        <v>162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169</v>
      </c>
      <c r="BM140" s="225" t="s">
        <v>3071</v>
      </c>
    </row>
    <row r="141" s="2" customFormat="1">
      <c r="A141" s="40"/>
      <c r="B141" s="41"/>
      <c r="C141" s="42"/>
      <c r="D141" s="227" t="s">
        <v>171</v>
      </c>
      <c r="E141" s="42"/>
      <c r="F141" s="228" t="s">
        <v>1303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171</v>
      </c>
      <c r="AU141" s="19" t="s">
        <v>81</v>
      </c>
    </row>
    <row r="142" s="2" customFormat="1">
      <c r="A142" s="40"/>
      <c r="B142" s="41"/>
      <c r="C142" s="42"/>
      <c r="D142" s="232" t="s">
        <v>173</v>
      </c>
      <c r="E142" s="42"/>
      <c r="F142" s="233" t="s">
        <v>1304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173</v>
      </c>
      <c r="AU142" s="19" t="s">
        <v>81</v>
      </c>
    </row>
    <row r="143" s="2" customFormat="1" ht="16.5" customHeight="1">
      <c r="A143" s="40"/>
      <c r="B143" s="41"/>
      <c r="C143" s="256" t="s">
        <v>250</v>
      </c>
      <c r="D143" s="256" t="s">
        <v>237</v>
      </c>
      <c r="E143" s="257" t="s">
        <v>1305</v>
      </c>
      <c r="F143" s="258" t="s">
        <v>1306</v>
      </c>
      <c r="G143" s="259" t="s">
        <v>167</v>
      </c>
      <c r="H143" s="260">
        <v>73</v>
      </c>
      <c r="I143" s="261"/>
      <c r="J143" s="262">
        <f>ROUND(I143*H143,2)</f>
        <v>0</v>
      </c>
      <c r="K143" s="258" t="s">
        <v>168</v>
      </c>
      <c r="L143" s="263"/>
      <c r="M143" s="264" t="s">
        <v>19</v>
      </c>
      <c r="N143" s="265" t="s">
        <v>43</v>
      </c>
      <c r="O143" s="86"/>
      <c r="P143" s="223">
        <f>O143*H143</f>
        <v>0</v>
      </c>
      <c r="Q143" s="223">
        <v>0.20999999999999999</v>
      </c>
      <c r="R143" s="223">
        <f>Q143*H143</f>
        <v>15.33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217</v>
      </c>
      <c r="AT143" s="225" t="s">
        <v>237</v>
      </c>
      <c r="AU143" s="225" t="s">
        <v>81</v>
      </c>
      <c r="AY143" s="19" t="s">
        <v>162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169</v>
      </c>
      <c r="BM143" s="225" t="s">
        <v>3072</v>
      </c>
    </row>
    <row r="144" s="2" customFormat="1">
      <c r="A144" s="40"/>
      <c r="B144" s="41"/>
      <c r="C144" s="42"/>
      <c r="D144" s="227" t="s">
        <v>171</v>
      </c>
      <c r="E144" s="42"/>
      <c r="F144" s="228" t="s">
        <v>1306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171</v>
      </c>
      <c r="AU144" s="19" t="s">
        <v>81</v>
      </c>
    </row>
    <row r="145" s="13" customFormat="1">
      <c r="A145" s="13"/>
      <c r="B145" s="234"/>
      <c r="C145" s="235"/>
      <c r="D145" s="227" t="s">
        <v>175</v>
      </c>
      <c r="E145" s="236" t="s">
        <v>19</v>
      </c>
      <c r="F145" s="237" t="s">
        <v>3073</v>
      </c>
      <c r="G145" s="235"/>
      <c r="H145" s="238">
        <v>73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175</v>
      </c>
      <c r="AU145" s="244" t="s">
        <v>81</v>
      </c>
      <c r="AV145" s="13" t="s">
        <v>81</v>
      </c>
      <c r="AW145" s="13" t="s">
        <v>33</v>
      </c>
      <c r="AX145" s="13" t="s">
        <v>72</v>
      </c>
      <c r="AY145" s="244" t="s">
        <v>162</v>
      </c>
    </row>
    <row r="146" s="14" customFormat="1">
      <c r="A146" s="14"/>
      <c r="B146" s="245"/>
      <c r="C146" s="246"/>
      <c r="D146" s="227" t="s">
        <v>175</v>
      </c>
      <c r="E146" s="247" t="s">
        <v>19</v>
      </c>
      <c r="F146" s="248" t="s">
        <v>177</v>
      </c>
      <c r="G146" s="246"/>
      <c r="H146" s="249">
        <v>73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175</v>
      </c>
      <c r="AU146" s="255" t="s">
        <v>81</v>
      </c>
      <c r="AV146" s="14" t="s">
        <v>169</v>
      </c>
      <c r="AW146" s="14" t="s">
        <v>33</v>
      </c>
      <c r="AX146" s="14" t="s">
        <v>79</v>
      </c>
      <c r="AY146" s="255" t="s">
        <v>162</v>
      </c>
    </row>
    <row r="147" s="2" customFormat="1" ht="24.15" customHeight="1">
      <c r="A147" s="40"/>
      <c r="B147" s="41"/>
      <c r="C147" s="214" t="s">
        <v>257</v>
      </c>
      <c r="D147" s="214" t="s">
        <v>164</v>
      </c>
      <c r="E147" s="215" t="s">
        <v>1309</v>
      </c>
      <c r="F147" s="216" t="s">
        <v>1310</v>
      </c>
      <c r="G147" s="217" t="s">
        <v>245</v>
      </c>
      <c r="H147" s="218">
        <v>730</v>
      </c>
      <c r="I147" s="219"/>
      <c r="J147" s="220">
        <f>ROUND(I147*H147,2)</f>
        <v>0</v>
      </c>
      <c r="K147" s="216" t="s">
        <v>168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169</v>
      </c>
      <c r="AT147" s="225" t="s">
        <v>164</v>
      </c>
      <c r="AU147" s="225" t="s">
        <v>81</v>
      </c>
      <c r="AY147" s="19" t="s">
        <v>162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169</v>
      </c>
      <c r="BM147" s="225" t="s">
        <v>3074</v>
      </c>
    </row>
    <row r="148" s="2" customFormat="1">
      <c r="A148" s="40"/>
      <c r="B148" s="41"/>
      <c r="C148" s="42"/>
      <c r="D148" s="227" t="s">
        <v>171</v>
      </c>
      <c r="E148" s="42"/>
      <c r="F148" s="228" t="s">
        <v>1312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171</v>
      </c>
      <c r="AU148" s="19" t="s">
        <v>81</v>
      </c>
    </row>
    <row r="149" s="2" customFormat="1">
      <c r="A149" s="40"/>
      <c r="B149" s="41"/>
      <c r="C149" s="42"/>
      <c r="D149" s="232" t="s">
        <v>173</v>
      </c>
      <c r="E149" s="42"/>
      <c r="F149" s="233" t="s">
        <v>1313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173</v>
      </c>
      <c r="AU149" s="19" t="s">
        <v>81</v>
      </c>
    </row>
    <row r="150" s="2" customFormat="1" ht="16.5" customHeight="1">
      <c r="A150" s="40"/>
      <c r="B150" s="41"/>
      <c r="C150" s="256" t="s">
        <v>267</v>
      </c>
      <c r="D150" s="256" t="s">
        <v>237</v>
      </c>
      <c r="E150" s="257" t="s">
        <v>1314</v>
      </c>
      <c r="F150" s="258" t="s">
        <v>1315</v>
      </c>
      <c r="G150" s="259" t="s">
        <v>947</v>
      </c>
      <c r="H150" s="260">
        <v>21.899999999999999</v>
      </c>
      <c r="I150" s="261"/>
      <c r="J150" s="262">
        <f>ROUND(I150*H150,2)</f>
        <v>0</v>
      </c>
      <c r="K150" s="258" t="s">
        <v>168</v>
      </c>
      <c r="L150" s="263"/>
      <c r="M150" s="264" t="s">
        <v>19</v>
      </c>
      <c r="N150" s="265" t="s">
        <v>43</v>
      </c>
      <c r="O150" s="86"/>
      <c r="P150" s="223">
        <f>O150*H150</f>
        <v>0</v>
      </c>
      <c r="Q150" s="223">
        <v>0.001</v>
      </c>
      <c r="R150" s="223">
        <f>Q150*H150</f>
        <v>0.021899999999999999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217</v>
      </c>
      <c r="AT150" s="225" t="s">
        <v>237</v>
      </c>
      <c r="AU150" s="225" t="s">
        <v>81</v>
      </c>
      <c r="AY150" s="19" t="s">
        <v>162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169</v>
      </c>
      <c r="BM150" s="225" t="s">
        <v>3075</v>
      </c>
    </row>
    <row r="151" s="2" customFormat="1">
      <c r="A151" s="40"/>
      <c r="B151" s="41"/>
      <c r="C151" s="42"/>
      <c r="D151" s="227" t="s">
        <v>171</v>
      </c>
      <c r="E151" s="42"/>
      <c r="F151" s="228" t="s">
        <v>1315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171</v>
      </c>
      <c r="AU151" s="19" t="s">
        <v>81</v>
      </c>
    </row>
    <row r="152" s="13" customFormat="1">
      <c r="A152" s="13"/>
      <c r="B152" s="234"/>
      <c r="C152" s="235"/>
      <c r="D152" s="227" t="s">
        <v>175</v>
      </c>
      <c r="E152" s="236" t="s">
        <v>19</v>
      </c>
      <c r="F152" s="237" t="s">
        <v>3076</v>
      </c>
      <c r="G152" s="235"/>
      <c r="H152" s="238">
        <v>730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175</v>
      </c>
      <c r="AU152" s="244" t="s">
        <v>81</v>
      </c>
      <c r="AV152" s="13" t="s">
        <v>81</v>
      </c>
      <c r="AW152" s="13" t="s">
        <v>33</v>
      </c>
      <c r="AX152" s="13" t="s">
        <v>79</v>
      </c>
      <c r="AY152" s="244" t="s">
        <v>162</v>
      </c>
    </row>
    <row r="153" s="13" customFormat="1">
      <c r="A153" s="13"/>
      <c r="B153" s="234"/>
      <c r="C153" s="235"/>
      <c r="D153" s="227" t="s">
        <v>175</v>
      </c>
      <c r="E153" s="235"/>
      <c r="F153" s="237" t="s">
        <v>3077</v>
      </c>
      <c r="G153" s="235"/>
      <c r="H153" s="238">
        <v>21.899999999999999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175</v>
      </c>
      <c r="AU153" s="244" t="s">
        <v>81</v>
      </c>
      <c r="AV153" s="13" t="s">
        <v>81</v>
      </c>
      <c r="AW153" s="13" t="s">
        <v>4</v>
      </c>
      <c r="AX153" s="13" t="s">
        <v>79</v>
      </c>
      <c r="AY153" s="244" t="s">
        <v>162</v>
      </c>
    </row>
    <row r="154" s="2" customFormat="1" ht="37.8" customHeight="1">
      <c r="A154" s="40"/>
      <c r="B154" s="41"/>
      <c r="C154" s="214" t="s">
        <v>275</v>
      </c>
      <c r="D154" s="214" t="s">
        <v>164</v>
      </c>
      <c r="E154" s="215" t="s">
        <v>3078</v>
      </c>
      <c r="F154" s="216" t="s">
        <v>3079</v>
      </c>
      <c r="G154" s="217" t="s">
        <v>381</v>
      </c>
      <c r="H154" s="218">
        <v>6</v>
      </c>
      <c r="I154" s="219"/>
      <c r="J154" s="220">
        <f>ROUND(I154*H154,2)</f>
        <v>0</v>
      </c>
      <c r="K154" s="216" t="s">
        <v>168</v>
      </c>
      <c r="L154" s="46"/>
      <c r="M154" s="221" t="s">
        <v>19</v>
      </c>
      <c r="N154" s="222" t="s">
        <v>43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169</v>
      </c>
      <c r="AT154" s="225" t="s">
        <v>164</v>
      </c>
      <c r="AU154" s="225" t="s">
        <v>81</v>
      </c>
      <c r="AY154" s="19" t="s">
        <v>162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169</v>
      </c>
      <c r="BM154" s="225" t="s">
        <v>3080</v>
      </c>
    </row>
    <row r="155" s="2" customFormat="1">
      <c r="A155" s="40"/>
      <c r="B155" s="41"/>
      <c r="C155" s="42"/>
      <c r="D155" s="227" t="s">
        <v>171</v>
      </c>
      <c r="E155" s="42"/>
      <c r="F155" s="228" t="s">
        <v>3081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171</v>
      </c>
      <c r="AU155" s="19" t="s">
        <v>81</v>
      </c>
    </row>
    <row r="156" s="2" customFormat="1">
      <c r="A156" s="40"/>
      <c r="B156" s="41"/>
      <c r="C156" s="42"/>
      <c r="D156" s="232" t="s">
        <v>173</v>
      </c>
      <c r="E156" s="42"/>
      <c r="F156" s="233" t="s">
        <v>3082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173</v>
      </c>
      <c r="AU156" s="19" t="s">
        <v>81</v>
      </c>
    </row>
    <row r="157" s="2" customFormat="1" ht="16.5" customHeight="1">
      <c r="A157" s="40"/>
      <c r="B157" s="41"/>
      <c r="C157" s="256" t="s">
        <v>280</v>
      </c>
      <c r="D157" s="256" t="s">
        <v>237</v>
      </c>
      <c r="E157" s="257" t="s">
        <v>3083</v>
      </c>
      <c r="F157" s="258" t="s">
        <v>3084</v>
      </c>
      <c r="G157" s="259" t="s">
        <v>167</v>
      </c>
      <c r="H157" s="260">
        <v>3</v>
      </c>
      <c r="I157" s="261"/>
      <c r="J157" s="262">
        <f>ROUND(I157*H157,2)</f>
        <v>0</v>
      </c>
      <c r="K157" s="258" t="s">
        <v>168</v>
      </c>
      <c r="L157" s="263"/>
      <c r="M157" s="264" t="s">
        <v>19</v>
      </c>
      <c r="N157" s="265" t="s">
        <v>43</v>
      </c>
      <c r="O157" s="86"/>
      <c r="P157" s="223">
        <f>O157*H157</f>
        <v>0</v>
      </c>
      <c r="Q157" s="223">
        <v>0.22</v>
      </c>
      <c r="R157" s="223">
        <f>Q157*H157</f>
        <v>0.66000000000000003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217</v>
      </c>
      <c r="AT157" s="225" t="s">
        <v>237</v>
      </c>
      <c r="AU157" s="225" t="s">
        <v>81</v>
      </c>
      <c r="AY157" s="19" t="s">
        <v>162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169</v>
      </c>
      <c r="BM157" s="225" t="s">
        <v>3085</v>
      </c>
    </row>
    <row r="158" s="2" customFormat="1">
      <c r="A158" s="40"/>
      <c r="B158" s="41"/>
      <c r="C158" s="42"/>
      <c r="D158" s="227" t="s">
        <v>171</v>
      </c>
      <c r="E158" s="42"/>
      <c r="F158" s="228" t="s">
        <v>3084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171</v>
      </c>
      <c r="AU158" s="19" t="s">
        <v>81</v>
      </c>
    </row>
    <row r="159" s="2" customFormat="1" ht="21.75" customHeight="1">
      <c r="A159" s="40"/>
      <c r="B159" s="41"/>
      <c r="C159" s="214" t="s">
        <v>287</v>
      </c>
      <c r="D159" s="214" t="s">
        <v>164</v>
      </c>
      <c r="E159" s="215" t="s">
        <v>3086</v>
      </c>
      <c r="F159" s="216" t="s">
        <v>3087</v>
      </c>
      <c r="G159" s="217" t="s">
        <v>245</v>
      </c>
      <c r="H159" s="218">
        <v>730</v>
      </c>
      <c r="I159" s="219"/>
      <c r="J159" s="220">
        <f>ROUND(I159*H159,2)</f>
        <v>0</v>
      </c>
      <c r="K159" s="216" t="s">
        <v>168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169</v>
      </c>
      <c r="AT159" s="225" t="s">
        <v>164</v>
      </c>
      <c r="AU159" s="225" t="s">
        <v>81</v>
      </c>
      <c r="AY159" s="19" t="s">
        <v>162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169</v>
      </c>
      <c r="BM159" s="225" t="s">
        <v>3088</v>
      </c>
    </row>
    <row r="160" s="2" customFormat="1">
      <c r="A160" s="40"/>
      <c r="B160" s="41"/>
      <c r="C160" s="42"/>
      <c r="D160" s="227" t="s">
        <v>171</v>
      </c>
      <c r="E160" s="42"/>
      <c r="F160" s="228" t="s">
        <v>3089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171</v>
      </c>
      <c r="AU160" s="19" t="s">
        <v>81</v>
      </c>
    </row>
    <row r="161" s="2" customFormat="1">
      <c r="A161" s="40"/>
      <c r="B161" s="41"/>
      <c r="C161" s="42"/>
      <c r="D161" s="232" t="s">
        <v>173</v>
      </c>
      <c r="E161" s="42"/>
      <c r="F161" s="233" t="s">
        <v>3090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173</v>
      </c>
      <c r="AU161" s="19" t="s">
        <v>81</v>
      </c>
    </row>
    <row r="162" s="2" customFormat="1" ht="21.75" customHeight="1">
      <c r="A162" s="40"/>
      <c r="B162" s="41"/>
      <c r="C162" s="214" t="s">
        <v>290</v>
      </c>
      <c r="D162" s="214" t="s">
        <v>164</v>
      </c>
      <c r="E162" s="215" t="s">
        <v>3091</v>
      </c>
      <c r="F162" s="216" t="s">
        <v>3092</v>
      </c>
      <c r="G162" s="217" t="s">
        <v>245</v>
      </c>
      <c r="H162" s="218">
        <v>730</v>
      </c>
      <c r="I162" s="219"/>
      <c r="J162" s="220">
        <f>ROUND(I162*H162,2)</f>
        <v>0</v>
      </c>
      <c r="K162" s="216" t="s">
        <v>168</v>
      </c>
      <c r="L162" s="46"/>
      <c r="M162" s="221" t="s">
        <v>19</v>
      </c>
      <c r="N162" s="222" t="s">
        <v>43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169</v>
      </c>
      <c r="AT162" s="225" t="s">
        <v>164</v>
      </c>
      <c r="AU162" s="225" t="s">
        <v>81</v>
      </c>
      <c r="AY162" s="19" t="s">
        <v>162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169</v>
      </c>
      <c r="BM162" s="225" t="s">
        <v>3093</v>
      </c>
    </row>
    <row r="163" s="2" customFormat="1">
      <c r="A163" s="40"/>
      <c r="B163" s="41"/>
      <c r="C163" s="42"/>
      <c r="D163" s="227" t="s">
        <v>171</v>
      </c>
      <c r="E163" s="42"/>
      <c r="F163" s="228" t="s">
        <v>3094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171</v>
      </c>
      <c r="AU163" s="19" t="s">
        <v>81</v>
      </c>
    </row>
    <row r="164" s="2" customFormat="1">
      <c r="A164" s="40"/>
      <c r="B164" s="41"/>
      <c r="C164" s="42"/>
      <c r="D164" s="232" t="s">
        <v>173</v>
      </c>
      <c r="E164" s="42"/>
      <c r="F164" s="233" t="s">
        <v>3095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173</v>
      </c>
      <c r="AU164" s="19" t="s">
        <v>81</v>
      </c>
    </row>
    <row r="165" s="2" customFormat="1" ht="21.75" customHeight="1">
      <c r="A165" s="40"/>
      <c r="B165" s="41"/>
      <c r="C165" s="214" t="s">
        <v>297</v>
      </c>
      <c r="D165" s="214" t="s">
        <v>164</v>
      </c>
      <c r="E165" s="215" t="s">
        <v>3096</v>
      </c>
      <c r="F165" s="216" t="s">
        <v>3097</v>
      </c>
      <c r="G165" s="217" t="s">
        <v>245</v>
      </c>
      <c r="H165" s="218">
        <v>730</v>
      </c>
      <c r="I165" s="219"/>
      <c r="J165" s="220">
        <f>ROUND(I165*H165,2)</f>
        <v>0</v>
      </c>
      <c r="K165" s="216" t="s">
        <v>168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0</v>
      </c>
      <c r="R165" s="223">
        <f>Q165*H165</f>
        <v>0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169</v>
      </c>
      <c r="AT165" s="225" t="s">
        <v>164</v>
      </c>
      <c r="AU165" s="225" t="s">
        <v>81</v>
      </c>
      <c r="AY165" s="19" t="s">
        <v>162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169</v>
      </c>
      <c r="BM165" s="225" t="s">
        <v>3098</v>
      </c>
    </row>
    <row r="166" s="2" customFormat="1">
      <c r="A166" s="40"/>
      <c r="B166" s="41"/>
      <c r="C166" s="42"/>
      <c r="D166" s="227" t="s">
        <v>171</v>
      </c>
      <c r="E166" s="42"/>
      <c r="F166" s="228" t="s">
        <v>3099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171</v>
      </c>
      <c r="AU166" s="19" t="s">
        <v>81</v>
      </c>
    </row>
    <row r="167" s="2" customFormat="1">
      <c r="A167" s="40"/>
      <c r="B167" s="41"/>
      <c r="C167" s="42"/>
      <c r="D167" s="232" t="s">
        <v>173</v>
      </c>
      <c r="E167" s="42"/>
      <c r="F167" s="233" t="s">
        <v>3100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173</v>
      </c>
      <c r="AU167" s="19" t="s">
        <v>81</v>
      </c>
    </row>
    <row r="168" s="2" customFormat="1" ht="21.75" customHeight="1">
      <c r="A168" s="40"/>
      <c r="B168" s="41"/>
      <c r="C168" s="214" t="s">
        <v>7</v>
      </c>
      <c r="D168" s="214" t="s">
        <v>164</v>
      </c>
      <c r="E168" s="215" t="s">
        <v>3101</v>
      </c>
      <c r="F168" s="216" t="s">
        <v>3102</v>
      </c>
      <c r="G168" s="217" t="s">
        <v>245</v>
      </c>
      <c r="H168" s="218">
        <v>730</v>
      </c>
      <c r="I168" s="219"/>
      <c r="J168" s="220">
        <f>ROUND(I168*H168,2)</f>
        <v>0</v>
      </c>
      <c r="K168" s="216" t="s">
        <v>168</v>
      </c>
      <c r="L168" s="46"/>
      <c r="M168" s="221" t="s">
        <v>19</v>
      </c>
      <c r="N168" s="222" t="s">
        <v>43</v>
      </c>
      <c r="O168" s="86"/>
      <c r="P168" s="223">
        <f>O168*H168</f>
        <v>0</v>
      </c>
      <c r="Q168" s="223">
        <v>0</v>
      </c>
      <c r="R168" s="223">
        <f>Q168*H168</f>
        <v>0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169</v>
      </c>
      <c r="AT168" s="225" t="s">
        <v>164</v>
      </c>
      <c r="AU168" s="225" t="s">
        <v>81</v>
      </c>
      <c r="AY168" s="19" t="s">
        <v>162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169</v>
      </c>
      <c r="BM168" s="225" t="s">
        <v>3103</v>
      </c>
    </row>
    <row r="169" s="2" customFormat="1">
      <c r="A169" s="40"/>
      <c r="B169" s="41"/>
      <c r="C169" s="42"/>
      <c r="D169" s="227" t="s">
        <v>171</v>
      </c>
      <c r="E169" s="42"/>
      <c r="F169" s="228" t="s">
        <v>3104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171</v>
      </c>
      <c r="AU169" s="19" t="s">
        <v>81</v>
      </c>
    </row>
    <row r="170" s="2" customFormat="1">
      <c r="A170" s="40"/>
      <c r="B170" s="41"/>
      <c r="C170" s="42"/>
      <c r="D170" s="232" t="s">
        <v>173</v>
      </c>
      <c r="E170" s="42"/>
      <c r="F170" s="233" t="s">
        <v>3105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173</v>
      </c>
      <c r="AU170" s="19" t="s">
        <v>81</v>
      </c>
    </row>
    <row r="171" s="2" customFormat="1" ht="16.5" customHeight="1">
      <c r="A171" s="40"/>
      <c r="B171" s="41"/>
      <c r="C171" s="214" t="s">
        <v>312</v>
      </c>
      <c r="D171" s="214" t="s">
        <v>164</v>
      </c>
      <c r="E171" s="215" t="s">
        <v>3106</v>
      </c>
      <c r="F171" s="216" t="s">
        <v>3107</v>
      </c>
      <c r="G171" s="217" t="s">
        <v>245</v>
      </c>
      <c r="H171" s="218">
        <v>730</v>
      </c>
      <c r="I171" s="219"/>
      <c r="J171" s="220">
        <f>ROUND(I171*H171,2)</f>
        <v>0</v>
      </c>
      <c r="K171" s="216" t="s">
        <v>168</v>
      </c>
      <c r="L171" s="46"/>
      <c r="M171" s="221" t="s">
        <v>19</v>
      </c>
      <c r="N171" s="222" t="s">
        <v>43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169</v>
      </c>
      <c r="AT171" s="225" t="s">
        <v>164</v>
      </c>
      <c r="AU171" s="225" t="s">
        <v>81</v>
      </c>
      <c r="AY171" s="19" t="s">
        <v>162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169</v>
      </c>
      <c r="BM171" s="225" t="s">
        <v>3108</v>
      </c>
    </row>
    <row r="172" s="2" customFormat="1">
      <c r="A172" s="40"/>
      <c r="B172" s="41"/>
      <c r="C172" s="42"/>
      <c r="D172" s="227" t="s">
        <v>171</v>
      </c>
      <c r="E172" s="42"/>
      <c r="F172" s="228" t="s">
        <v>3109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171</v>
      </c>
      <c r="AU172" s="19" t="s">
        <v>81</v>
      </c>
    </row>
    <row r="173" s="2" customFormat="1">
      <c r="A173" s="40"/>
      <c r="B173" s="41"/>
      <c r="C173" s="42"/>
      <c r="D173" s="232" t="s">
        <v>173</v>
      </c>
      <c r="E173" s="42"/>
      <c r="F173" s="233" t="s">
        <v>3110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173</v>
      </c>
      <c r="AU173" s="19" t="s">
        <v>81</v>
      </c>
    </row>
    <row r="174" s="2" customFormat="1" ht="24.15" customHeight="1">
      <c r="A174" s="40"/>
      <c r="B174" s="41"/>
      <c r="C174" s="214" t="s">
        <v>315</v>
      </c>
      <c r="D174" s="214" t="s">
        <v>164</v>
      </c>
      <c r="E174" s="215" t="s">
        <v>3111</v>
      </c>
      <c r="F174" s="216" t="s">
        <v>3112</v>
      </c>
      <c r="G174" s="217" t="s">
        <v>381</v>
      </c>
      <c r="H174" s="218">
        <v>6</v>
      </c>
      <c r="I174" s="219"/>
      <c r="J174" s="220">
        <f>ROUND(I174*H174,2)</f>
        <v>0</v>
      </c>
      <c r="K174" s="216" t="s">
        <v>168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169</v>
      </c>
      <c r="AT174" s="225" t="s">
        <v>164</v>
      </c>
      <c r="AU174" s="225" t="s">
        <v>81</v>
      </c>
      <c r="AY174" s="19" t="s">
        <v>162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169</v>
      </c>
      <c r="BM174" s="225" t="s">
        <v>3113</v>
      </c>
    </row>
    <row r="175" s="2" customFormat="1">
      <c r="A175" s="40"/>
      <c r="B175" s="41"/>
      <c r="C175" s="42"/>
      <c r="D175" s="227" t="s">
        <v>171</v>
      </c>
      <c r="E175" s="42"/>
      <c r="F175" s="228" t="s">
        <v>3114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171</v>
      </c>
      <c r="AU175" s="19" t="s">
        <v>81</v>
      </c>
    </row>
    <row r="176" s="2" customFormat="1">
      <c r="A176" s="40"/>
      <c r="B176" s="41"/>
      <c r="C176" s="42"/>
      <c r="D176" s="232" t="s">
        <v>173</v>
      </c>
      <c r="E176" s="42"/>
      <c r="F176" s="233" t="s">
        <v>3115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173</v>
      </c>
      <c r="AU176" s="19" t="s">
        <v>81</v>
      </c>
    </row>
    <row r="177" s="2" customFormat="1" ht="24.15" customHeight="1">
      <c r="A177" s="40"/>
      <c r="B177" s="41"/>
      <c r="C177" s="256" t="s">
        <v>322</v>
      </c>
      <c r="D177" s="256" t="s">
        <v>237</v>
      </c>
      <c r="E177" s="257" t="s">
        <v>3116</v>
      </c>
      <c r="F177" s="258" t="s">
        <v>3117</v>
      </c>
      <c r="G177" s="259" t="s">
        <v>381</v>
      </c>
      <c r="H177" s="260">
        <v>2</v>
      </c>
      <c r="I177" s="261"/>
      <c r="J177" s="262">
        <f>ROUND(I177*H177,2)</f>
        <v>0</v>
      </c>
      <c r="K177" s="258" t="s">
        <v>388</v>
      </c>
      <c r="L177" s="263"/>
      <c r="M177" s="264" t="s">
        <v>19</v>
      </c>
      <c r="N177" s="265" t="s">
        <v>43</v>
      </c>
      <c r="O177" s="86"/>
      <c r="P177" s="223">
        <f>O177*H177</f>
        <v>0</v>
      </c>
      <c r="Q177" s="223">
        <v>3.0000000000000001E-05</v>
      </c>
      <c r="R177" s="223">
        <f>Q177*H177</f>
        <v>6.0000000000000002E-05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217</v>
      </c>
      <c r="AT177" s="225" t="s">
        <v>237</v>
      </c>
      <c r="AU177" s="225" t="s">
        <v>81</v>
      </c>
      <c r="AY177" s="19" t="s">
        <v>162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169</v>
      </c>
      <c r="BM177" s="225" t="s">
        <v>3118</v>
      </c>
    </row>
    <row r="178" s="2" customFormat="1">
      <c r="A178" s="40"/>
      <c r="B178" s="41"/>
      <c r="C178" s="42"/>
      <c r="D178" s="227" t="s">
        <v>171</v>
      </c>
      <c r="E178" s="42"/>
      <c r="F178" s="228" t="s">
        <v>3117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171</v>
      </c>
      <c r="AU178" s="19" t="s">
        <v>81</v>
      </c>
    </row>
    <row r="179" s="2" customFormat="1" ht="24.15" customHeight="1">
      <c r="A179" s="40"/>
      <c r="B179" s="41"/>
      <c r="C179" s="256" t="s">
        <v>329</v>
      </c>
      <c r="D179" s="256" t="s">
        <v>237</v>
      </c>
      <c r="E179" s="257" t="s">
        <v>3119</v>
      </c>
      <c r="F179" s="258" t="s">
        <v>3120</v>
      </c>
      <c r="G179" s="259" t="s">
        <v>381</v>
      </c>
      <c r="H179" s="260">
        <v>4</v>
      </c>
      <c r="I179" s="261"/>
      <c r="J179" s="262">
        <f>ROUND(I179*H179,2)</f>
        <v>0</v>
      </c>
      <c r="K179" s="258" t="s">
        <v>388</v>
      </c>
      <c r="L179" s="263"/>
      <c r="M179" s="264" t="s">
        <v>19</v>
      </c>
      <c r="N179" s="265" t="s">
        <v>43</v>
      </c>
      <c r="O179" s="86"/>
      <c r="P179" s="223">
        <f>O179*H179</f>
        <v>0</v>
      </c>
      <c r="Q179" s="223">
        <v>0.0050000000000000001</v>
      </c>
      <c r="R179" s="223">
        <f>Q179*H179</f>
        <v>0.02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217</v>
      </c>
      <c r="AT179" s="225" t="s">
        <v>237</v>
      </c>
      <c r="AU179" s="225" t="s">
        <v>81</v>
      </c>
      <c r="AY179" s="19" t="s">
        <v>162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169</v>
      </c>
      <c r="BM179" s="225" t="s">
        <v>3121</v>
      </c>
    </row>
    <row r="180" s="2" customFormat="1">
      <c r="A180" s="40"/>
      <c r="B180" s="41"/>
      <c r="C180" s="42"/>
      <c r="D180" s="227" t="s">
        <v>171</v>
      </c>
      <c r="E180" s="42"/>
      <c r="F180" s="228" t="s">
        <v>3120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171</v>
      </c>
      <c r="AU180" s="19" t="s">
        <v>81</v>
      </c>
    </row>
    <row r="181" s="2" customFormat="1" ht="33" customHeight="1">
      <c r="A181" s="40"/>
      <c r="B181" s="41"/>
      <c r="C181" s="214" t="s">
        <v>336</v>
      </c>
      <c r="D181" s="214" t="s">
        <v>164</v>
      </c>
      <c r="E181" s="215" t="s">
        <v>3122</v>
      </c>
      <c r="F181" s="216" t="s">
        <v>3123</v>
      </c>
      <c r="G181" s="217" t="s">
        <v>381</v>
      </c>
      <c r="H181" s="218">
        <v>6</v>
      </c>
      <c r="I181" s="219"/>
      <c r="J181" s="220">
        <f>ROUND(I181*H181,2)</f>
        <v>0</v>
      </c>
      <c r="K181" s="216" t="s">
        <v>168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5.0000000000000002E-05</v>
      </c>
      <c r="R181" s="223">
        <f>Q181*H181</f>
        <v>0.00030000000000000003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169</v>
      </c>
      <c r="AT181" s="225" t="s">
        <v>164</v>
      </c>
      <c r="AU181" s="225" t="s">
        <v>81</v>
      </c>
      <c r="AY181" s="19" t="s">
        <v>162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169</v>
      </c>
      <c r="BM181" s="225" t="s">
        <v>3124</v>
      </c>
    </row>
    <row r="182" s="2" customFormat="1">
      <c r="A182" s="40"/>
      <c r="B182" s="41"/>
      <c r="C182" s="42"/>
      <c r="D182" s="227" t="s">
        <v>171</v>
      </c>
      <c r="E182" s="42"/>
      <c r="F182" s="228" t="s">
        <v>3125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171</v>
      </c>
      <c r="AU182" s="19" t="s">
        <v>81</v>
      </c>
    </row>
    <row r="183" s="2" customFormat="1">
      <c r="A183" s="40"/>
      <c r="B183" s="41"/>
      <c r="C183" s="42"/>
      <c r="D183" s="232" t="s">
        <v>173</v>
      </c>
      <c r="E183" s="42"/>
      <c r="F183" s="233" t="s">
        <v>3126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173</v>
      </c>
      <c r="AU183" s="19" t="s">
        <v>81</v>
      </c>
    </row>
    <row r="184" s="2" customFormat="1" ht="33" customHeight="1">
      <c r="A184" s="40"/>
      <c r="B184" s="41"/>
      <c r="C184" s="256" t="s">
        <v>343</v>
      </c>
      <c r="D184" s="256" t="s">
        <v>237</v>
      </c>
      <c r="E184" s="257" t="s">
        <v>3127</v>
      </c>
      <c r="F184" s="258" t="s">
        <v>3128</v>
      </c>
      <c r="G184" s="259" t="s">
        <v>2223</v>
      </c>
      <c r="H184" s="260">
        <v>6</v>
      </c>
      <c r="I184" s="261"/>
      <c r="J184" s="262">
        <f>ROUND(I184*H184,2)</f>
        <v>0</v>
      </c>
      <c r="K184" s="258" t="s">
        <v>168</v>
      </c>
      <c r="L184" s="263"/>
      <c r="M184" s="264" t="s">
        <v>19</v>
      </c>
      <c r="N184" s="265" t="s">
        <v>43</v>
      </c>
      <c r="O184" s="86"/>
      <c r="P184" s="223">
        <f>O184*H184</f>
        <v>0</v>
      </c>
      <c r="Q184" s="223">
        <v>0.0015</v>
      </c>
      <c r="R184" s="223">
        <f>Q184*H184</f>
        <v>0.0090000000000000011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217</v>
      </c>
      <c r="AT184" s="225" t="s">
        <v>237</v>
      </c>
      <c r="AU184" s="225" t="s">
        <v>81</v>
      </c>
      <c r="AY184" s="19" t="s">
        <v>162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169</v>
      </c>
      <c r="BM184" s="225" t="s">
        <v>3129</v>
      </c>
    </row>
    <row r="185" s="2" customFormat="1">
      <c r="A185" s="40"/>
      <c r="B185" s="41"/>
      <c r="C185" s="42"/>
      <c r="D185" s="227" t="s">
        <v>171</v>
      </c>
      <c r="E185" s="42"/>
      <c r="F185" s="228" t="s">
        <v>3128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171</v>
      </c>
      <c r="AU185" s="19" t="s">
        <v>81</v>
      </c>
    </row>
    <row r="186" s="2" customFormat="1" ht="24.15" customHeight="1">
      <c r="A186" s="40"/>
      <c r="B186" s="41"/>
      <c r="C186" s="214" t="s">
        <v>350</v>
      </c>
      <c r="D186" s="214" t="s">
        <v>164</v>
      </c>
      <c r="E186" s="215" t="s">
        <v>3130</v>
      </c>
      <c r="F186" s="216" t="s">
        <v>3131</v>
      </c>
      <c r="G186" s="217" t="s">
        <v>381</v>
      </c>
      <c r="H186" s="218">
        <v>6</v>
      </c>
      <c r="I186" s="219"/>
      <c r="J186" s="220">
        <f>ROUND(I186*H186,2)</f>
        <v>0</v>
      </c>
      <c r="K186" s="216" t="s">
        <v>168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169</v>
      </c>
      <c r="AT186" s="225" t="s">
        <v>164</v>
      </c>
      <c r="AU186" s="225" t="s">
        <v>81</v>
      </c>
      <c r="AY186" s="19" t="s">
        <v>162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169</v>
      </c>
      <c r="BM186" s="225" t="s">
        <v>3132</v>
      </c>
    </row>
    <row r="187" s="2" customFormat="1">
      <c r="A187" s="40"/>
      <c r="B187" s="41"/>
      <c r="C187" s="42"/>
      <c r="D187" s="227" t="s">
        <v>171</v>
      </c>
      <c r="E187" s="42"/>
      <c r="F187" s="228" t="s">
        <v>3133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171</v>
      </c>
      <c r="AU187" s="19" t="s">
        <v>81</v>
      </c>
    </row>
    <row r="188" s="2" customFormat="1">
      <c r="A188" s="40"/>
      <c r="B188" s="41"/>
      <c r="C188" s="42"/>
      <c r="D188" s="232" t="s">
        <v>173</v>
      </c>
      <c r="E188" s="42"/>
      <c r="F188" s="233" t="s">
        <v>3134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173</v>
      </c>
      <c r="AU188" s="19" t="s">
        <v>81</v>
      </c>
    </row>
    <row r="189" s="2" customFormat="1" ht="16.5" customHeight="1">
      <c r="A189" s="40"/>
      <c r="B189" s="41"/>
      <c r="C189" s="256" t="s">
        <v>357</v>
      </c>
      <c r="D189" s="256" t="s">
        <v>237</v>
      </c>
      <c r="E189" s="257" t="s">
        <v>3135</v>
      </c>
      <c r="F189" s="258" t="s">
        <v>3136</v>
      </c>
      <c r="G189" s="259" t="s">
        <v>381</v>
      </c>
      <c r="H189" s="260">
        <v>6</v>
      </c>
      <c r="I189" s="261"/>
      <c r="J189" s="262">
        <f>ROUND(I189*H189,2)</f>
        <v>0</v>
      </c>
      <c r="K189" s="258" t="s">
        <v>168</v>
      </c>
      <c r="L189" s="263"/>
      <c r="M189" s="264" t="s">
        <v>19</v>
      </c>
      <c r="N189" s="265" t="s">
        <v>43</v>
      </c>
      <c r="O189" s="86"/>
      <c r="P189" s="223">
        <f>O189*H189</f>
        <v>0</v>
      </c>
      <c r="Q189" s="223">
        <v>0.00069999999999999999</v>
      </c>
      <c r="R189" s="223">
        <f>Q189*H189</f>
        <v>0.0041999999999999997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217</v>
      </c>
      <c r="AT189" s="225" t="s">
        <v>237</v>
      </c>
      <c r="AU189" s="225" t="s">
        <v>81</v>
      </c>
      <c r="AY189" s="19" t="s">
        <v>162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169</v>
      </c>
      <c r="BM189" s="225" t="s">
        <v>3137</v>
      </c>
    </row>
    <row r="190" s="2" customFormat="1">
      <c r="A190" s="40"/>
      <c r="B190" s="41"/>
      <c r="C190" s="42"/>
      <c r="D190" s="227" t="s">
        <v>171</v>
      </c>
      <c r="E190" s="42"/>
      <c r="F190" s="228" t="s">
        <v>3136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171</v>
      </c>
      <c r="AU190" s="19" t="s">
        <v>81</v>
      </c>
    </row>
    <row r="191" s="2" customFormat="1" ht="24.15" customHeight="1">
      <c r="A191" s="40"/>
      <c r="B191" s="41"/>
      <c r="C191" s="214" t="s">
        <v>363</v>
      </c>
      <c r="D191" s="214" t="s">
        <v>164</v>
      </c>
      <c r="E191" s="215" t="s">
        <v>3138</v>
      </c>
      <c r="F191" s="216" t="s">
        <v>3139</v>
      </c>
      <c r="G191" s="217" t="s">
        <v>245</v>
      </c>
      <c r="H191" s="218">
        <v>12</v>
      </c>
      <c r="I191" s="219"/>
      <c r="J191" s="220">
        <f>ROUND(I191*H191,2)</f>
        <v>0</v>
      </c>
      <c r="K191" s="216" t="s">
        <v>168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0.00036000000000000002</v>
      </c>
      <c r="R191" s="223">
        <f>Q191*H191</f>
        <v>0.0043200000000000001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169</v>
      </c>
      <c r="AT191" s="225" t="s">
        <v>164</v>
      </c>
      <c r="AU191" s="225" t="s">
        <v>81</v>
      </c>
      <c r="AY191" s="19" t="s">
        <v>162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169</v>
      </c>
      <c r="BM191" s="225" t="s">
        <v>3140</v>
      </c>
    </row>
    <row r="192" s="2" customFormat="1">
      <c r="A192" s="40"/>
      <c r="B192" s="41"/>
      <c r="C192" s="42"/>
      <c r="D192" s="227" t="s">
        <v>171</v>
      </c>
      <c r="E192" s="42"/>
      <c r="F192" s="228" t="s">
        <v>3141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171</v>
      </c>
      <c r="AU192" s="19" t="s">
        <v>81</v>
      </c>
    </row>
    <row r="193" s="2" customFormat="1">
      <c r="A193" s="40"/>
      <c r="B193" s="41"/>
      <c r="C193" s="42"/>
      <c r="D193" s="232" t="s">
        <v>173</v>
      </c>
      <c r="E193" s="42"/>
      <c r="F193" s="233" t="s">
        <v>3142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173</v>
      </c>
      <c r="AU193" s="19" t="s">
        <v>81</v>
      </c>
    </row>
    <row r="194" s="2" customFormat="1" ht="24.15" customHeight="1">
      <c r="A194" s="40"/>
      <c r="B194" s="41"/>
      <c r="C194" s="214" t="s">
        <v>371</v>
      </c>
      <c r="D194" s="214" t="s">
        <v>164</v>
      </c>
      <c r="E194" s="215" t="s">
        <v>3143</v>
      </c>
      <c r="F194" s="216" t="s">
        <v>3144</v>
      </c>
      <c r="G194" s="217" t="s">
        <v>381</v>
      </c>
      <c r="H194" s="218">
        <v>6</v>
      </c>
      <c r="I194" s="219"/>
      <c r="J194" s="220">
        <f>ROUND(I194*H194,2)</f>
        <v>0</v>
      </c>
      <c r="K194" s="216" t="s">
        <v>168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169</v>
      </c>
      <c r="AT194" s="225" t="s">
        <v>164</v>
      </c>
      <c r="AU194" s="225" t="s">
        <v>81</v>
      </c>
      <c r="AY194" s="19" t="s">
        <v>162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169</v>
      </c>
      <c r="BM194" s="225" t="s">
        <v>3145</v>
      </c>
    </row>
    <row r="195" s="2" customFormat="1">
      <c r="A195" s="40"/>
      <c r="B195" s="41"/>
      <c r="C195" s="42"/>
      <c r="D195" s="227" t="s">
        <v>171</v>
      </c>
      <c r="E195" s="42"/>
      <c r="F195" s="228" t="s">
        <v>3146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171</v>
      </c>
      <c r="AU195" s="19" t="s">
        <v>81</v>
      </c>
    </row>
    <row r="196" s="2" customFormat="1">
      <c r="A196" s="40"/>
      <c r="B196" s="41"/>
      <c r="C196" s="42"/>
      <c r="D196" s="232" t="s">
        <v>173</v>
      </c>
      <c r="E196" s="42"/>
      <c r="F196" s="233" t="s">
        <v>3147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173</v>
      </c>
      <c r="AU196" s="19" t="s">
        <v>81</v>
      </c>
    </row>
    <row r="197" s="2" customFormat="1" ht="24.15" customHeight="1">
      <c r="A197" s="40"/>
      <c r="B197" s="41"/>
      <c r="C197" s="214" t="s">
        <v>378</v>
      </c>
      <c r="D197" s="214" t="s">
        <v>164</v>
      </c>
      <c r="E197" s="215" t="s">
        <v>3148</v>
      </c>
      <c r="F197" s="216" t="s">
        <v>3149</v>
      </c>
      <c r="G197" s="217" t="s">
        <v>381</v>
      </c>
      <c r="H197" s="218">
        <v>6</v>
      </c>
      <c r="I197" s="219"/>
      <c r="J197" s="220">
        <f>ROUND(I197*H197,2)</f>
        <v>0</v>
      </c>
      <c r="K197" s="216" t="s">
        <v>168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169</v>
      </c>
      <c r="AT197" s="225" t="s">
        <v>164</v>
      </c>
      <c r="AU197" s="225" t="s">
        <v>81</v>
      </c>
      <c r="AY197" s="19" t="s">
        <v>162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169</v>
      </c>
      <c r="BM197" s="225" t="s">
        <v>3150</v>
      </c>
    </row>
    <row r="198" s="2" customFormat="1">
      <c r="A198" s="40"/>
      <c r="B198" s="41"/>
      <c r="C198" s="42"/>
      <c r="D198" s="227" t="s">
        <v>171</v>
      </c>
      <c r="E198" s="42"/>
      <c r="F198" s="228" t="s">
        <v>3151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171</v>
      </c>
      <c r="AU198" s="19" t="s">
        <v>81</v>
      </c>
    </row>
    <row r="199" s="2" customFormat="1">
      <c r="A199" s="40"/>
      <c r="B199" s="41"/>
      <c r="C199" s="42"/>
      <c r="D199" s="232" t="s">
        <v>173</v>
      </c>
      <c r="E199" s="42"/>
      <c r="F199" s="233" t="s">
        <v>3152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173</v>
      </c>
      <c r="AU199" s="19" t="s">
        <v>81</v>
      </c>
    </row>
    <row r="200" s="2" customFormat="1" ht="16.5" customHeight="1">
      <c r="A200" s="40"/>
      <c r="B200" s="41"/>
      <c r="C200" s="256" t="s">
        <v>385</v>
      </c>
      <c r="D200" s="256" t="s">
        <v>237</v>
      </c>
      <c r="E200" s="257" t="s">
        <v>3153</v>
      </c>
      <c r="F200" s="258" t="s">
        <v>3154</v>
      </c>
      <c r="G200" s="259" t="s">
        <v>947</v>
      </c>
      <c r="H200" s="260">
        <v>0.40000000000000002</v>
      </c>
      <c r="I200" s="261"/>
      <c r="J200" s="262">
        <f>ROUND(I200*H200,2)</f>
        <v>0</v>
      </c>
      <c r="K200" s="258" t="s">
        <v>388</v>
      </c>
      <c r="L200" s="263"/>
      <c r="M200" s="264" t="s">
        <v>19</v>
      </c>
      <c r="N200" s="265" t="s">
        <v>43</v>
      </c>
      <c r="O200" s="86"/>
      <c r="P200" s="223">
        <f>O200*H200</f>
        <v>0</v>
      </c>
      <c r="Q200" s="223">
        <v>1</v>
      </c>
      <c r="R200" s="223">
        <f>Q200*H200</f>
        <v>0.40000000000000002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217</v>
      </c>
      <c r="AT200" s="225" t="s">
        <v>237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169</v>
      </c>
      <c r="BM200" s="225" t="s">
        <v>3155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3154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13" customFormat="1">
      <c r="A202" s="13"/>
      <c r="B202" s="234"/>
      <c r="C202" s="235"/>
      <c r="D202" s="227" t="s">
        <v>175</v>
      </c>
      <c r="E202" s="235"/>
      <c r="F202" s="237" t="s">
        <v>3156</v>
      </c>
      <c r="G202" s="235"/>
      <c r="H202" s="238">
        <v>0.40000000000000002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175</v>
      </c>
      <c r="AU202" s="244" t="s">
        <v>81</v>
      </c>
      <c r="AV202" s="13" t="s">
        <v>81</v>
      </c>
      <c r="AW202" s="13" t="s">
        <v>4</v>
      </c>
      <c r="AX202" s="13" t="s">
        <v>79</v>
      </c>
      <c r="AY202" s="244" t="s">
        <v>162</v>
      </c>
    </row>
    <row r="203" s="2" customFormat="1" ht="24.15" customHeight="1">
      <c r="A203" s="40"/>
      <c r="B203" s="41"/>
      <c r="C203" s="214" t="s">
        <v>391</v>
      </c>
      <c r="D203" s="214" t="s">
        <v>164</v>
      </c>
      <c r="E203" s="215" t="s">
        <v>3157</v>
      </c>
      <c r="F203" s="216" t="s">
        <v>3158</v>
      </c>
      <c r="G203" s="217" t="s">
        <v>381</v>
      </c>
      <c r="H203" s="218">
        <v>6</v>
      </c>
      <c r="I203" s="219"/>
      <c r="J203" s="220">
        <f>ROUND(I203*H203,2)</f>
        <v>0</v>
      </c>
      <c r="K203" s="216" t="s">
        <v>168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169</v>
      </c>
      <c r="AT203" s="225" t="s">
        <v>164</v>
      </c>
      <c r="AU203" s="225" t="s">
        <v>81</v>
      </c>
      <c r="AY203" s="19" t="s">
        <v>162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169</v>
      </c>
      <c r="BM203" s="225" t="s">
        <v>3159</v>
      </c>
    </row>
    <row r="204" s="2" customFormat="1">
      <c r="A204" s="40"/>
      <c r="B204" s="41"/>
      <c r="C204" s="42"/>
      <c r="D204" s="227" t="s">
        <v>171</v>
      </c>
      <c r="E204" s="42"/>
      <c r="F204" s="228" t="s">
        <v>3160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171</v>
      </c>
      <c r="AU204" s="19" t="s">
        <v>81</v>
      </c>
    </row>
    <row r="205" s="2" customFormat="1">
      <c r="A205" s="40"/>
      <c r="B205" s="41"/>
      <c r="C205" s="42"/>
      <c r="D205" s="232" t="s">
        <v>173</v>
      </c>
      <c r="E205" s="42"/>
      <c r="F205" s="233" t="s">
        <v>3161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173</v>
      </c>
      <c r="AU205" s="19" t="s">
        <v>81</v>
      </c>
    </row>
    <row r="206" s="2" customFormat="1" ht="16.5" customHeight="1">
      <c r="A206" s="40"/>
      <c r="B206" s="41"/>
      <c r="C206" s="256" t="s">
        <v>395</v>
      </c>
      <c r="D206" s="256" t="s">
        <v>237</v>
      </c>
      <c r="E206" s="257" t="s">
        <v>3162</v>
      </c>
      <c r="F206" s="258" t="s">
        <v>3163</v>
      </c>
      <c r="G206" s="259" t="s">
        <v>381</v>
      </c>
      <c r="H206" s="260">
        <v>30</v>
      </c>
      <c r="I206" s="261"/>
      <c r="J206" s="262">
        <f>ROUND(I206*H206,2)</f>
        <v>0</v>
      </c>
      <c r="K206" s="258" t="s">
        <v>388</v>
      </c>
      <c r="L206" s="263"/>
      <c r="M206" s="264" t="s">
        <v>19</v>
      </c>
      <c r="N206" s="265" t="s">
        <v>43</v>
      </c>
      <c r="O206" s="86"/>
      <c r="P206" s="223">
        <f>O206*H206</f>
        <v>0</v>
      </c>
      <c r="Q206" s="223">
        <v>0.001</v>
      </c>
      <c r="R206" s="223">
        <f>Q206*H206</f>
        <v>0.029999999999999999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217</v>
      </c>
      <c r="AT206" s="225" t="s">
        <v>237</v>
      </c>
      <c r="AU206" s="225" t="s">
        <v>81</v>
      </c>
      <c r="AY206" s="19" t="s">
        <v>162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169</v>
      </c>
      <c r="BM206" s="225" t="s">
        <v>3164</v>
      </c>
    </row>
    <row r="207" s="2" customFormat="1">
      <c r="A207" s="40"/>
      <c r="B207" s="41"/>
      <c r="C207" s="42"/>
      <c r="D207" s="227" t="s">
        <v>171</v>
      </c>
      <c r="E207" s="42"/>
      <c r="F207" s="228" t="s">
        <v>3163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171</v>
      </c>
      <c r="AU207" s="19" t="s">
        <v>81</v>
      </c>
    </row>
    <row r="208" s="13" customFormat="1">
      <c r="A208" s="13"/>
      <c r="B208" s="234"/>
      <c r="C208" s="235"/>
      <c r="D208" s="227" t="s">
        <v>175</v>
      </c>
      <c r="E208" s="235"/>
      <c r="F208" s="237" t="s">
        <v>3165</v>
      </c>
      <c r="G208" s="235"/>
      <c r="H208" s="238">
        <v>30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175</v>
      </c>
      <c r="AU208" s="244" t="s">
        <v>81</v>
      </c>
      <c r="AV208" s="13" t="s">
        <v>81</v>
      </c>
      <c r="AW208" s="13" t="s">
        <v>4</v>
      </c>
      <c r="AX208" s="13" t="s">
        <v>79</v>
      </c>
      <c r="AY208" s="244" t="s">
        <v>162</v>
      </c>
    </row>
    <row r="209" s="2" customFormat="1" ht="24.15" customHeight="1">
      <c r="A209" s="40"/>
      <c r="B209" s="41"/>
      <c r="C209" s="214" t="s">
        <v>402</v>
      </c>
      <c r="D209" s="214" t="s">
        <v>164</v>
      </c>
      <c r="E209" s="215" t="s">
        <v>3166</v>
      </c>
      <c r="F209" s="216" t="s">
        <v>3167</v>
      </c>
      <c r="G209" s="217" t="s">
        <v>245</v>
      </c>
      <c r="H209" s="218">
        <v>6</v>
      </c>
      <c r="I209" s="219"/>
      <c r="J209" s="220">
        <f>ROUND(I209*H209,2)</f>
        <v>0</v>
      </c>
      <c r="K209" s="216" t="s">
        <v>168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169</v>
      </c>
      <c r="AT209" s="225" t="s">
        <v>164</v>
      </c>
      <c r="AU209" s="225" t="s">
        <v>81</v>
      </c>
      <c r="AY209" s="19" t="s">
        <v>162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169</v>
      </c>
      <c r="BM209" s="225" t="s">
        <v>3168</v>
      </c>
    </row>
    <row r="210" s="2" customFormat="1">
      <c r="A210" s="40"/>
      <c r="B210" s="41"/>
      <c r="C210" s="42"/>
      <c r="D210" s="227" t="s">
        <v>171</v>
      </c>
      <c r="E210" s="42"/>
      <c r="F210" s="228" t="s">
        <v>3169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171</v>
      </c>
      <c r="AU210" s="19" t="s">
        <v>81</v>
      </c>
    </row>
    <row r="211" s="2" customFormat="1">
      <c r="A211" s="40"/>
      <c r="B211" s="41"/>
      <c r="C211" s="42"/>
      <c r="D211" s="232" t="s">
        <v>173</v>
      </c>
      <c r="E211" s="42"/>
      <c r="F211" s="233" t="s">
        <v>3170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173</v>
      </c>
      <c r="AU211" s="19" t="s">
        <v>81</v>
      </c>
    </row>
    <row r="212" s="2" customFormat="1" ht="16.5" customHeight="1">
      <c r="A212" s="40"/>
      <c r="B212" s="41"/>
      <c r="C212" s="256" t="s">
        <v>407</v>
      </c>
      <c r="D212" s="256" t="s">
        <v>237</v>
      </c>
      <c r="E212" s="257" t="s">
        <v>3171</v>
      </c>
      <c r="F212" s="258" t="s">
        <v>3172</v>
      </c>
      <c r="G212" s="259" t="s">
        <v>167</v>
      </c>
      <c r="H212" s="260">
        <v>0.61799999999999999</v>
      </c>
      <c r="I212" s="261"/>
      <c r="J212" s="262">
        <f>ROUND(I212*H212,2)</f>
        <v>0</v>
      </c>
      <c r="K212" s="258" t="s">
        <v>168</v>
      </c>
      <c r="L212" s="263"/>
      <c r="M212" s="264" t="s">
        <v>19</v>
      </c>
      <c r="N212" s="265" t="s">
        <v>43</v>
      </c>
      <c r="O212" s="86"/>
      <c r="P212" s="223">
        <f>O212*H212</f>
        <v>0</v>
      </c>
      <c r="Q212" s="223">
        <v>0.20000000000000001</v>
      </c>
      <c r="R212" s="223">
        <f>Q212*H212</f>
        <v>0.1236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217</v>
      </c>
      <c r="AT212" s="225" t="s">
        <v>237</v>
      </c>
      <c r="AU212" s="225" t="s">
        <v>81</v>
      </c>
      <c r="AY212" s="19" t="s">
        <v>162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169</v>
      </c>
      <c r="BM212" s="225" t="s">
        <v>3173</v>
      </c>
    </row>
    <row r="213" s="2" customFormat="1">
      <c r="A213" s="40"/>
      <c r="B213" s="41"/>
      <c r="C213" s="42"/>
      <c r="D213" s="227" t="s">
        <v>171</v>
      </c>
      <c r="E213" s="42"/>
      <c r="F213" s="228" t="s">
        <v>3172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171</v>
      </c>
      <c r="AU213" s="19" t="s">
        <v>81</v>
      </c>
    </row>
    <row r="214" s="13" customFormat="1">
      <c r="A214" s="13"/>
      <c r="B214" s="234"/>
      <c r="C214" s="235"/>
      <c r="D214" s="227" t="s">
        <v>175</v>
      </c>
      <c r="E214" s="236" t="s">
        <v>19</v>
      </c>
      <c r="F214" s="237" t="s">
        <v>203</v>
      </c>
      <c r="G214" s="235"/>
      <c r="H214" s="238">
        <v>6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175</v>
      </c>
      <c r="AU214" s="244" t="s">
        <v>81</v>
      </c>
      <c r="AV214" s="13" t="s">
        <v>81</v>
      </c>
      <c r="AW214" s="13" t="s">
        <v>33</v>
      </c>
      <c r="AX214" s="13" t="s">
        <v>79</v>
      </c>
      <c r="AY214" s="244" t="s">
        <v>162</v>
      </c>
    </row>
    <row r="215" s="13" customFormat="1">
      <c r="A215" s="13"/>
      <c r="B215" s="234"/>
      <c r="C215" s="235"/>
      <c r="D215" s="227" t="s">
        <v>175</v>
      </c>
      <c r="E215" s="235"/>
      <c r="F215" s="237" t="s">
        <v>3174</v>
      </c>
      <c r="G215" s="235"/>
      <c r="H215" s="238">
        <v>0.61799999999999999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175</v>
      </c>
      <c r="AU215" s="244" t="s">
        <v>81</v>
      </c>
      <c r="AV215" s="13" t="s">
        <v>81</v>
      </c>
      <c r="AW215" s="13" t="s">
        <v>4</v>
      </c>
      <c r="AX215" s="13" t="s">
        <v>79</v>
      </c>
      <c r="AY215" s="244" t="s">
        <v>162</v>
      </c>
    </row>
    <row r="216" s="2" customFormat="1" ht="21.75" customHeight="1">
      <c r="A216" s="40"/>
      <c r="B216" s="41"/>
      <c r="C216" s="214" t="s">
        <v>414</v>
      </c>
      <c r="D216" s="214" t="s">
        <v>164</v>
      </c>
      <c r="E216" s="215" t="s">
        <v>1319</v>
      </c>
      <c r="F216" s="216" t="s">
        <v>1320</v>
      </c>
      <c r="G216" s="217" t="s">
        <v>245</v>
      </c>
      <c r="H216" s="218">
        <v>730</v>
      </c>
      <c r="I216" s="219"/>
      <c r="J216" s="220">
        <f>ROUND(I216*H216,2)</f>
        <v>0</v>
      </c>
      <c r="K216" s="216" t="s">
        <v>168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169</v>
      </c>
      <c r="AT216" s="225" t="s">
        <v>164</v>
      </c>
      <c r="AU216" s="225" t="s">
        <v>81</v>
      </c>
      <c r="AY216" s="19" t="s">
        <v>162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169</v>
      </c>
      <c r="BM216" s="225" t="s">
        <v>3175</v>
      </c>
    </row>
    <row r="217" s="2" customFormat="1">
      <c r="A217" s="40"/>
      <c r="B217" s="41"/>
      <c r="C217" s="42"/>
      <c r="D217" s="227" t="s">
        <v>171</v>
      </c>
      <c r="E217" s="42"/>
      <c r="F217" s="228" t="s">
        <v>1322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171</v>
      </c>
      <c r="AU217" s="19" t="s">
        <v>81</v>
      </c>
    </row>
    <row r="218" s="2" customFormat="1">
      <c r="A218" s="40"/>
      <c r="B218" s="41"/>
      <c r="C218" s="42"/>
      <c r="D218" s="232" t="s">
        <v>173</v>
      </c>
      <c r="E218" s="42"/>
      <c r="F218" s="233" t="s">
        <v>1323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173</v>
      </c>
      <c r="AU218" s="19" t="s">
        <v>81</v>
      </c>
    </row>
    <row r="219" s="2" customFormat="1" ht="33" customHeight="1">
      <c r="A219" s="40"/>
      <c r="B219" s="41"/>
      <c r="C219" s="214" t="s">
        <v>422</v>
      </c>
      <c r="D219" s="214" t="s">
        <v>164</v>
      </c>
      <c r="E219" s="215" t="s">
        <v>1324</v>
      </c>
      <c r="F219" s="216" t="s">
        <v>1325</v>
      </c>
      <c r="G219" s="217" t="s">
        <v>245</v>
      </c>
      <c r="H219" s="218">
        <v>730</v>
      </c>
      <c r="I219" s="219"/>
      <c r="J219" s="220">
        <f>ROUND(I219*H219,2)</f>
        <v>0</v>
      </c>
      <c r="K219" s="216" t="s">
        <v>168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169</v>
      </c>
      <c r="AT219" s="225" t="s">
        <v>164</v>
      </c>
      <c r="AU219" s="225" t="s">
        <v>81</v>
      </c>
      <c r="AY219" s="19" t="s">
        <v>162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169</v>
      </c>
      <c r="BM219" s="225" t="s">
        <v>3176</v>
      </c>
    </row>
    <row r="220" s="2" customFormat="1">
      <c r="A220" s="40"/>
      <c r="B220" s="41"/>
      <c r="C220" s="42"/>
      <c r="D220" s="227" t="s">
        <v>171</v>
      </c>
      <c r="E220" s="42"/>
      <c r="F220" s="228" t="s">
        <v>1327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171</v>
      </c>
      <c r="AU220" s="19" t="s">
        <v>81</v>
      </c>
    </row>
    <row r="221" s="2" customFormat="1">
      <c r="A221" s="40"/>
      <c r="B221" s="41"/>
      <c r="C221" s="42"/>
      <c r="D221" s="232" t="s">
        <v>173</v>
      </c>
      <c r="E221" s="42"/>
      <c r="F221" s="233" t="s">
        <v>1328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173</v>
      </c>
      <c r="AU221" s="19" t="s">
        <v>81</v>
      </c>
    </row>
    <row r="222" s="2" customFormat="1" ht="16.5" customHeight="1">
      <c r="A222" s="40"/>
      <c r="B222" s="41"/>
      <c r="C222" s="214" t="s">
        <v>427</v>
      </c>
      <c r="D222" s="214" t="s">
        <v>164</v>
      </c>
      <c r="E222" s="215" t="s">
        <v>3177</v>
      </c>
      <c r="F222" s="216" t="s">
        <v>3178</v>
      </c>
      <c r="G222" s="217" t="s">
        <v>167</v>
      </c>
      <c r="H222" s="218">
        <v>3</v>
      </c>
      <c r="I222" s="219"/>
      <c r="J222" s="220">
        <f>ROUND(I222*H222,2)</f>
        <v>0</v>
      </c>
      <c r="K222" s="216" t="s">
        <v>168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169</v>
      </c>
      <c r="AT222" s="225" t="s">
        <v>164</v>
      </c>
      <c r="AU222" s="225" t="s">
        <v>81</v>
      </c>
      <c r="AY222" s="19" t="s">
        <v>162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169</v>
      </c>
      <c r="BM222" s="225" t="s">
        <v>3179</v>
      </c>
    </row>
    <row r="223" s="2" customFormat="1">
      <c r="A223" s="40"/>
      <c r="B223" s="41"/>
      <c r="C223" s="42"/>
      <c r="D223" s="227" t="s">
        <v>171</v>
      </c>
      <c r="E223" s="42"/>
      <c r="F223" s="228" t="s">
        <v>3180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171</v>
      </c>
      <c r="AU223" s="19" t="s">
        <v>81</v>
      </c>
    </row>
    <row r="224" s="2" customFormat="1">
      <c r="A224" s="40"/>
      <c r="B224" s="41"/>
      <c r="C224" s="42"/>
      <c r="D224" s="232" t="s">
        <v>173</v>
      </c>
      <c r="E224" s="42"/>
      <c r="F224" s="233" t="s">
        <v>3181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173</v>
      </c>
      <c r="AU224" s="19" t="s">
        <v>81</v>
      </c>
    </row>
    <row r="225" s="2" customFormat="1" ht="16.5" customHeight="1">
      <c r="A225" s="40"/>
      <c r="B225" s="41"/>
      <c r="C225" s="214" t="s">
        <v>433</v>
      </c>
      <c r="D225" s="214" t="s">
        <v>164</v>
      </c>
      <c r="E225" s="215" t="s">
        <v>1329</v>
      </c>
      <c r="F225" s="216" t="s">
        <v>1330</v>
      </c>
      <c r="G225" s="217" t="s">
        <v>167</v>
      </c>
      <c r="H225" s="218">
        <v>29.199999999999999</v>
      </c>
      <c r="I225" s="219"/>
      <c r="J225" s="220">
        <f>ROUND(I225*H225,2)</f>
        <v>0</v>
      </c>
      <c r="K225" s="216" t="s">
        <v>168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169</v>
      </c>
      <c r="AT225" s="225" t="s">
        <v>164</v>
      </c>
      <c r="AU225" s="225" t="s">
        <v>81</v>
      </c>
      <c r="AY225" s="19" t="s">
        <v>162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169</v>
      </c>
      <c r="BM225" s="225" t="s">
        <v>3182</v>
      </c>
    </row>
    <row r="226" s="2" customFormat="1">
      <c r="A226" s="40"/>
      <c r="B226" s="41"/>
      <c r="C226" s="42"/>
      <c r="D226" s="227" t="s">
        <v>171</v>
      </c>
      <c r="E226" s="42"/>
      <c r="F226" s="228" t="s">
        <v>1332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171</v>
      </c>
      <c r="AU226" s="19" t="s">
        <v>81</v>
      </c>
    </row>
    <row r="227" s="2" customFormat="1">
      <c r="A227" s="40"/>
      <c r="B227" s="41"/>
      <c r="C227" s="42"/>
      <c r="D227" s="232" t="s">
        <v>173</v>
      </c>
      <c r="E227" s="42"/>
      <c r="F227" s="233" t="s">
        <v>1333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173</v>
      </c>
      <c r="AU227" s="19" t="s">
        <v>81</v>
      </c>
    </row>
    <row r="228" s="13" customFormat="1">
      <c r="A228" s="13"/>
      <c r="B228" s="234"/>
      <c r="C228" s="235"/>
      <c r="D228" s="227" t="s">
        <v>175</v>
      </c>
      <c r="E228" s="236" t="s">
        <v>19</v>
      </c>
      <c r="F228" s="237" t="s">
        <v>3183</v>
      </c>
      <c r="G228" s="235"/>
      <c r="H228" s="238">
        <v>29.199999999999999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175</v>
      </c>
      <c r="AU228" s="244" t="s">
        <v>81</v>
      </c>
      <c r="AV228" s="13" t="s">
        <v>81</v>
      </c>
      <c r="AW228" s="13" t="s">
        <v>33</v>
      </c>
      <c r="AX228" s="13" t="s">
        <v>72</v>
      </c>
      <c r="AY228" s="244" t="s">
        <v>162</v>
      </c>
    </row>
    <row r="229" s="14" customFormat="1">
      <c r="A229" s="14"/>
      <c r="B229" s="245"/>
      <c r="C229" s="246"/>
      <c r="D229" s="227" t="s">
        <v>175</v>
      </c>
      <c r="E229" s="247" t="s">
        <v>19</v>
      </c>
      <c r="F229" s="248" t="s">
        <v>177</v>
      </c>
      <c r="G229" s="246"/>
      <c r="H229" s="249">
        <v>29.199999999999999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175</v>
      </c>
      <c r="AU229" s="255" t="s">
        <v>81</v>
      </c>
      <c r="AV229" s="14" t="s">
        <v>169</v>
      </c>
      <c r="AW229" s="14" t="s">
        <v>33</v>
      </c>
      <c r="AX229" s="14" t="s">
        <v>79</v>
      </c>
      <c r="AY229" s="255" t="s">
        <v>162</v>
      </c>
    </row>
    <row r="230" s="2" customFormat="1" ht="21.75" customHeight="1">
      <c r="A230" s="40"/>
      <c r="B230" s="41"/>
      <c r="C230" s="214" t="s">
        <v>439</v>
      </c>
      <c r="D230" s="214" t="s">
        <v>164</v>
      </c>
      <c r="E230" s="215" t="s">
        <v>1335</v>
      </c>
      <c r="F230" s="216" t="s">
        <v>1336</v>
      </c>
      <c r="G230" s="217" t="s">
        <v>167</v>
      </c>
      <c r="H230" s="218">
        <v>32.200000000000003</v>
      </c>
      <c r="I230" s="219"/>
      <c r="J230" s="220">
        <f>ROUND(I230*H230,2)</f>
        <v>0</v>
      </c>
      <c r="K230" s="216" t="s">
        <v>168</v>
      </c>
      <c r="L230" s="46"/>
      <c r="M230" s="221" t="s">
        <v>19</v>
      </c>
      <c r="N230" s="222" t="s">
        <v>43</v>
      </c>
      <c r="O230" s="86"/>
      <c r="P230" s="223">
        <f>O230*H230</f>
        <v>0</v>
      </c>
      <c r="Q230" s="223">
        <v>0</v>
      </c>
      <c r="R230" s="223">
        <f>Q230*H230</f>
        <v>0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169</v>
      </c>
      <c r="AT230" s="225" t="s">
        <v>164</v>
      </c>
      <c r="AU230" s="225" t="s">
        <v>81</v>
      </c>
      <c r="AY230" s="19" t="s">
        <v>162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79</v>
      </c>
      <c r="BK230" s="226">
        <f>ROUND(I230*H230,2)</f>
        <v>0</v>
      </c>
      <c r="BL230" s="19" t="s">
        <v>169</v>
      </c>
      <c r="BM230" s="225" t="s">
        <v>3184</v>
      </c>
    </row>
    <row r="231" s="2" customFormat="1">
      <c r="A231" s="40"/>
      <c r="B231" s="41"/>
      <c r="C231" s="42"/>
      <c r="D231" s="227" t="s">
        <v>171</v>
      </c>
      <c r="E231" s="42"/>
      <c r="F231" s="228" t="s">
        <v>1338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171</v>
      </c>
      <c r="AU231" s="19" t="s">
        <v>81</v>
      </c>
    </row>
    <row r="232" s="2" customFormat="1">
      <c r="A232" s="40"/>
      <c r="B232" s="41"/>
      <c r="C232" s="42"/>
      <c r="D232" s="232" t="s">
        <v>173</v>
      </c>
      <c r="E232" s="42"/>
      <c r="F232" s="233" t="s">
        <v>1339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173</v>
      </c>
      <c r="AU232" s="19" t="s">
        <v>81</v>
      </c>
    </row>
    <row r="233" s="13" customFormat="1">
      <c r="A233" s="13"/>
      <c r="B233" s="234"/>
      <c r="C233" s="235"/>
      <c r="D233" s="227" t="s">
        <v>175</v>
      </c>
      <c r="E233" s="236" t="s">
        <v>19</v>
      </c>
      <c r="F233" s="237" t="s">
        <v>3185</v>
      </c>
      <c r="G233" s="235"/>
      <c r="H233" s="238">
        <v>32.200000000000003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175</v>
      </c>
      <c r="AU233" s="244" t="s">
        <v>81</v>
      </c>
      <c r="AV233" s="13" t="s">
        <v>81</v>
      </c>
      <c r="AW233" s="13" t="s">
        <v>33</v>
      </c>
      <c r="AX233" s="13" t="s">
        <v>72</v>
      </c>
      <c r="AY233" s="244" t="s">
        <v>162</v>
      </c>
    </row>
    <row r="234" s="14" customFormat="1">
      <c r="A234" s="14"/>
      <c r="B234" s="245"/>
      <c r="C234" s="246"/>
      <c r="D234" s="227" t="s">
        <v>175</v>
      </c>
      <c r="E234" s="247" t="s">
        <v>19</v>
      </c>
      <c r="F234" s="248" t="s">
        <v>177</v>
      </c>
      <c r="G234" s="246"/>
      <c r="H234" s="249">
        <v>32.200000000000003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175</v>
      </c>
      <c r="AU234" s="255" t="s">
        <v>81</v>
      </c>
      <c r="AV234" s="14" t="s">
        <v>169</v>
      </c>
      <c r="AW234" s="14" t="s">
        <v>33</v>
      </c>
      <c r="AX234" s="14" t="s">
        <v>79</v>
      </c>
      <c r="AY234" s="255" t="s">
        <v>162</v>
      </c>
    </row>
    <row r="235" s="2" customFormat="1" ht="24.15" customHeight="1">
      <c r="A235" s="40"/>
      <c r="B235" s="41"/>
      <c r="C235" s="214" t="s">
        <v>447</v>
      </c>
      <c r="D235" s="214" t="s">
        <v>164</v>
      </c>
      <c r="E235" s="215" t="s">
        <v>1340</v>
      </c>
      <c r="F235" s="216" t="s">
        <v>1341</v>
      </c>
      <c r="G235" s="217" t="s">
        <v>167</v>
      </c>
      <c r="H235" s="218">
        <v>262.80000000000001</v>
      </c>
      <c r="I235" s="219"/>
      <c r="J235" s="220">
        <f>ROUND(I235*H235,2)</f>
        <v>0</v>
      </c>
      <c r="K235" s="216" t="s">
        <v>168</v>
      </c>
      <c r="L235" s="46"/>
      <c r="M235" s="221" t="s">
        <v>19</v>
      </c>
      <c r="N235" s="222" t="s">
        <v>43</v>
      </c>
      <c r="O235" s="86"/>
      <c r="P235" s="223">
        <f>O235*H235</f>
        <v>0</v>
      </c>
      <c r="Q235" s="223">
        <v>0</v>
      </c>
      <c r="R235" s="223">
        <f>Q235*H235</f>
        <v>0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169</v>
      </c>
      <c r="AT235" s="225" t="s">
        <v>164</v>
      </c>
      <c r="AU235" s="225" t="s">
        <v>81</v>
      </c>
      <c r="AY235" s="19" t="s">
        <v>162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79</v>
      </c>
      <c r="BK235" s="226">
        <f>ROUND(I235*H235,2)</f>
        <v>0</v>
      </c>
      <c r="BL235" s="19" t="s">
        <v>169</v>
      </c>
      <c r="BM235" s="225" t="s">
        <v>3186</v>
      </c>
    </row>
    <row r="236" s="2" customFormat="1">
      <c r="A236" s="40"/>
      <c r="B236" s="41"/>
      <c r="C236" s="42"/>
      <c r="D236" s="227" t="s">
        <v>171</v>
      </c>
      <c r="E236" s="42"/>
      <c r="F236" s="228" t="s">
        <v>1343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171</v>
      </c>
      <c r="AU236" s="19" t="s">
        <v>81</v>
      </c>
    </row>
    <row r="237" s="2" customFormat="1">
      <c r="A237" s="40"/>
      <c r="B237" s="41"/>
      <c r="C237" s="42"/>
      <c r="D237" s="232" t="s">
        <v>173</v>
      </c>
      <c r="E237" s="42"/>
      <c r="F237" s="233" t="s">
        <v>1344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173</v>
      </c>
      <c r="AU237" s="19" t="s">
        <v>81</v>
      </c>
    </row>
    <row r="238" s="13" customFormat="1">
      <c r="A238" s="13"/>
      <c r="B238" s="234"/>
      <c r="C238" s="235"/>
      <c r="D238" s="227" t="s">
        <v>175</v>
      </c>
      <c r="E238" s="236" t="s">
        <v>19</v>
      </c>
      <c r="F238" s="237" t="s">
        <v>3187</v>
      </c>
      <c r="G238" s="235"/>
      <c r="H238" s="238">
        <v>262.80000000000001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175</v>
      </c>
      <c r="AU238" s="244" t="s">
        <v>81</v>
      </c>
      <c r="AV238" s="13" t="s">
        <v>81</v>
      </c>
      <c r="AW238" s="13" t="s">
        <v>33</v>
      </c>
      <c r="AX238" s="13" t="s">
        <v>79</v>
      </c>
      <c r="AY238" s="244" t="s">
        <v>162</v>
      </c>
    </row>
    <row r="239" s="12" customFormat="1" ht="22.8" customHeight="1">
      <c r="A239" s="12"/>
      <c r="B239" s="198"/>
      <c r="C239" s="199"/>
      <c r="D239" s="200" t="s">
        <v>71</v>
      </c>
      <c r="E239" s="212" t="s">
        <v>728</v>
      </c>
      <c r="F239" s="212" t="s">
        <v>729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SUM(P240:P242)</f>
        <v>0</v>
      </c>
      <c r="Q239" s="206"/>
      <c r="R239" s="207">
        <f>SUM(R240:R242)</f>
        <v>0</v>
      </c>
      <c r="S239" s="206"/>
      <c r="T239" s="208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79</v>
      </c>
      <c r="AT239" s="210" t="s">
        <v>71</v>
      </c>
      <c r="AU239" s="210" t="s">
        <v>79</v>
      </c>
      <c r="AY239" s="209" t="s">
        <v>162</v>
      </c>
      <c r="BK239" s="211">
        <f>SUM(BK240:BK242)</f>
        <v>0</v>
      </c>
    </row>
    <row r="240" s="2" customFormat="1" ht="24.15" customHeight="1">
      <c r="A240" s="40"/>
      <c r="B240" s="41"/>
      <c r="C240" s="214" t="s">
        <v>453</v>
      </c>
      <c r="D240" s="214" t="s">
        <v>164</v>
      </c>
      <c r="E240" s="215" t="s">
        <v>1362</v>
      </c>
      <c r="F240" s="216" t="s">
        <v>1363</v>
      </c>
      <c r="G240" s="217" t="s">
        <v>212</v>
      </c>
      <c r="H240" s="218">
        <v>16.603000000000002</v>
      </c>
      <c r="I240" s="219"/>
      <c r="J240" s="220">
        <f>ROUND(I240*H240,2)</f>
        <v>0</v>
      </c>
      <c r="K240" s="216" t="s">
        <v>168</v>
      </c>
      <c r="L240" s="46"/>
      <c r="M240" s="221" t="s">
        <v>19</v>
      </c>
      <c r="N240" s="222" t="s">
        <v>43</v>
      </c>
      <c r="O240" s="86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169</v>
      </c>
      <c r="AT240" s="225" t="s">
        <v>164</v>
      </c>
      <c r="AU240" s="225" t="s">
        <v>81</v>
      </c>
      <c r="AY240" s="19" t="s">
        <v>162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169</v>
      </c>
      <c r="BM240" s="225" t="s">
        <v>3188</v>
      </c>
    </row>
    <row r="241" s="2" customFormat="1">
      <c r="A241" s="40"/>
      <c r="B241" s="41"/>
      <c r="C241" s="42"/>
      <c r="D241" s="227" t="s">
        <v>171</v>
      </c>
      <c r="E241" s="42"/>
      <c r="F241" s="228" t="s">
        <v>1365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171</v>
      </c>
      <c r="AU241" s="19" t="s">
        <v>81</v>
      </c>
    </row>
    <row r="242" s="2" customFormat="1">
      <c r="A242" s="40"/>
      <c r="B242" s="41"/>
      <c r="C242" s="42"/>
      <c r="D242" s="232" t="s">
        <v>173</v>
      </c>
      <c r="E242" s="42"/>
      <c r="F242" s="233" t="s">
        <v>1366</v>
      </c>
      <c r="G242" s="42"/>
      <c r="H242" s="42"/>
      <c r="I242" s="229"/>
      <c r="J242" s="42"/>
      <c r="K242" s="42"/>
      <c r="L242" s="46"/>
      <c r="M242" s="276"/>
      <c r="N242" s="277"/>
      <c r="O242" s="278"/>
      <c r="P242" s="278"/>
      <c r="Q242" s="278"/>
      <c r="R242" s="278"/>
      <c r="S242" s="278"/>
      <c r="T242" s="279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173</v>
      </c>
      <c r="AU242" s="19" t="s">
        <v>81</v>
      </c>
    </row>
    <row r="243" s="2" customFormat="1" ht="6.96" customHeight="1">
      <c r="A243" s="40"/>
      <c r="B243" s="61"/>
      <c r="C243" s="62"/>
      <c r="D243" s="62"/>
      <c r="E243" s="62"/>
      <c r="F243" s="62"/>
      <c r="G243" s="62"/>
      <c r="H243" s="62"/>
      <c r="I243" s="62"/>
      <c r="J243" s="62"/>
      <c r="K243" s="62"/>
      <c r="L243" s="46"/>
      <c r="M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</row>
  </sheetData>
  <sheetProtection sheet="1" autoFilter="0" formatColumns="0" formatRows="0" objects="1" scenarios="1" spinCount="100000" saltValue="TRY0KrqU7xOC6iHp6xM14uELfLT7A4t6n0RVbPiY4kwcswHWOv6Uh8ilrMYp7JACYfKDGD4hTMEg4zMSPV+Y2w==" hashValue="27DSIGSIG5nSn/oL1EtQY7iAPyYWVen7GtWNyuqJGYOE2dWOSKmYX+209GNGLeKVPtYm/SoqBsxuNQkIrkpBFA==" algorithmName="SHA-512" password="CC35"/>
  <autoFilter ref="C81:K24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6_01/111151121"/>
    <hyperlink ref="F90" r:id="rId2" display="https://podminky.urs.cz/item/CS_URS_2026_01/112201114"/>
    <hyperlink ref="F94" r:id="rId3" display="https://podminky.urs.cz/item/CS_URS_2026_01/112201115"/>
    <hyperlink ref="F100" r:id="rId4" display="https://podminky.urs.cz/item/CS_URS_2026_01/121151123"/>
    <hyperlink ref="F103" r:id="rId5" display="https://podminky.urs.cz/item/CS_URS_2026_01/122151101"/>
    <hyperlink ref="F106" r:id="rId6" display="https://podminky.urs.cz/item/CS_URS_2026_01/122151401"/>
    <hyperlink ref="F109" r:id="rId7" display="https://podminky.urs.cz/item/CS_URS_2026_01/122251104"/>
    <hyperlink ref="F112" r:id="rId8" display="https://podminky.urs.cz/item/CS_URS_2026_01/162351103"/>
    <hyperlink ref="F124" r:id="rId9" display="https://podminky.urs.cz/item/CS_URS_2026_01/167151111"/>
    <hyperlink ref="F136" r:id="rId10" display="https://podminky.urs.cz/item/CS_URS_2026_01/171251201"/>
    <hyperlink ref="F139" r:id="rId11" display="https://podminky.urs.cz/item/CS_URS_2026_01/181151331"/>
    <hyperlink ref="F142" r:id="rId12" display="https://podminky.urs.cz/item/CS_URS_2026_01/181311103"/>
    <hyperlink ref="F149" r:id="rId13" display="https://podminky.urs.cz/item/CS_URS_2026_01/181411131"/>
    <hyperlink ref="F156" r:id="rId14" display="https://podminky.urs.cz/item/CS_URS_2026_01/183101321"/>
    <hyperlink ref="F161" r:id="rId15" display="https://podminky.urs.cz/item/CS_URS_2026_01/183403114"/>
    <hyperlink ref="F164" r:id="rId16" display="https://podminky.urs.cz/item/CS_URS_2026_01/183403151"/>
    <hyperlink ref="F167" r:id="rId17" display="https://podminky.urs.cz/item/CS_URS_2026_01/183403152"/>
    <hyperlink ref="F170" r:id="rId18" display="https://podminky.urs.cz/item/CS_URS_2026_01/183403153"/>
    <hyperlink ref="F173" r:id="rId19" display="https://podminky.urs.cz/item/CS_URS_2026_01/183403161"/>
    <hyperlink ref="F176" r:id="rId20" display="https://podminky.urs.cz/item/CS_URS_2026_01/184102114"/>
    <hyperlink ref="F183" r:id="rId21" display="https://podminky.urs.cz/item/CS_URS_2026_01/184215132"/>
    <hyperlink ref="F188" r:id="rId22" display="https://podminky.urs.cz/item/CS_URS_2026_01/184215411"/>
    <hyperlink ref="F193" r:id="rId23" display="https://podminky.urs.cz/item/CS_URS_2026_01/184501121"/>
    <hyperlink ref="F196" r:id="rId24" display="https://podminky.urs.cz/item/CS_URS_2026_01/184801121"/>
    <hyperlink ref="F199" r:id="rId25" display="https://podminky.urs.cz/item/CS_URS_2026_01/184813161"/>
    <hyperlink ref="F205" r:id="rId26" display="https://podminky.urs.cz/item/CS_URS_2026_01/184816111"/>
    <hyperlink ref="F211" r:id="rId27" display="https://podminky.urs.cz/item/CS_URS_2026_01/184911421"/>
    <hyperlink ref="F218" r:id="rId28" display="https://podminky.urs.cz/item/CS_URS_2026_01/185803111"/>
    <hyperlink ref="F221" r:id="rId29" display="https://podminky.urs.cz/item/CS_URS_2026_01/185804215"/>
    <hyperlink ref="F224" r:id="rId30" display="https://podminky.urs.cz/item/CS_URS_2026_01/185804311"/>
    <hyperlink ref="F227" r:id="rId31" display="https://podminky.urs.cz/item/CS_URS_2026_01/185804312"/>
    <hyperlink ref="F232" r:id="rId32" display="https://podminky.urs.cz/item/CS_URS_2026_01/185851121"/>
    <hyperlink ref="F237" r:id="rId33" display="https://podminky.urs.cz/item/CS_URS_2026_01/185851129"/>
    <hyperlink ref="F242" r:id="rId34" display="https://podminky.urs.cz/item/CS_URS_2026_01/99823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3189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ROUND(J92,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ROUND((SUM(BE92:BE367)),  2)</f>
        <v>0</v>
      </c>
      <c r="G33" s="40"/>
      <c r="H33" s="40"/>
      <c r="I33" s="159">
        <v>0.20999999999999999</v>
      </c>
      <c r="J33" s="158">
        <f>ROUND(((SUM(BE92:BE367))*I33),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ROUND((SUM(BF92:BF367)),  2)</f>
        <v>0</v>
      </c>
      <c r="G34" s="40"/>
      <c r="H34" s="40"/>
      <c r="I34" s="159">
        <v>0.12</v>
      </c>
      <c r="J34" s="158">
        <f>ROUND(((SUM(BF92:BF367))*I34),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ROUND((SUM(BG92:BG367)),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ROUND((SUM(BH92:BH367)),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ROUND((SUM(BI92:BI367)),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10 - Úpravy uvnitř stávající budovy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J93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136</v>
      </c>
      <c r="E61" s="184"/>
      <c r="F61" s="184"/>
      <c r="G61" s="184"/>
      <c r="H61" s="184"/>
      <c r="I61" s="184"/>
      <c r="J61" s="185">
        <f>J94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139</v>
      </c>
      <c r="E62" s="184"/>
      <c r="F62" s="184"/>
      <c r="G62" s="184"/>
      <c r="H62" s="184"/>
      <c r="I62" s="184"/>
      <c r="J62" s="185">
        <f>J100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141</v>
      </c>
      <c r="E63" s="184"/>
      <c r="F63" s="184"/>
      <c r="G63" s="184"/>
      <c r="H63" s="184"/>
      <c r="I63" s="184"/>
      <c r="J63" s="185">
        <f>J124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1468</v>
      </c>
      <c r="E64" s="184"/>
      <c r="F64" s="184"/>
      <c r="G64" s="184"/>
      <c r="H64" s="184"/>
      <c r="I64" s="184"/>
      <c r="J64" s="185">
        <f>J159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142</v>
      </c>
      <c r="E65" s="184"/>
      <c r="F65" s="184"/>
      <c r="G65" s="184"/>
      <c r="H65" s="184"/>
      <c r="I65" s="184"/>
      <c r="J65" s="185">
        <f>J173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143</v>
      </c>
      <c r="E66" s="179"/>
      <c r="F66" s="179"/>
      <c r="G66" s="179"/>
      <c r="H66" s="179"/>
      <c r="I66" s="179"/>
      <c r="J66" s="180">
        <f>J177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3190</v>
      </c>
      <c r="E67" s="184"/>
      <c r="F67" s="184"/>
      <c r="G67" s="184"/>
      <c r="H67" s="184"/>
      <c r="I67" s="184"/>
      <c r="J67" s="185">
        <f>J178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3191</v>
      </c>
      <c r="E68" s="184"/>
      <c r="F68" s="184"/>
      <c r="G68" s="184"/>
      <c r="H68" s="184"/>
      <c r="I68" s="184"/>
      <c r="J68" s="185">
        <f>J194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3192</v>
      </c>
      <c r="E69" s="184"/>
      <c r="F69" s="184"/>
      <c r="G69" s="184"/>
      <c r="H69" s="184"/>
      <c r="I69" s="184"/>
      <c r="J69" s="185">
        <f>J269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1471</v>
      </c>
      <c r="E70" s="184"/>
      <c r="F70" s="184"/>
      <c r="G70" s="184"/>
      <c r="H70" s="184"/>
      <c r="I70" s="184"/>
      <c r="J70" s="185">
        <f>J285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3193</v>
      </c>
      <c r="E71" s="184"/>
      <c r="F71" s="184"/>
      <c r="G71" s="184"/>
      <c r="H71" s="184"/>
      <c r="I71" s="184"/>
      <c r="J71" s="185">
        <f>J295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1476</v>
      </c>
      <c r="E72" s="184"/>
      <c r="F72" s="184"/>
      <c r="G72" s="184"/>
      <c r="H72" s="184"/>
      <c r="I72" s="184"/>
      <c r="J72" s="185">
        <f>J338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147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71" t="str">
        <f>E7</f>
        <v>Komplexní revitalizace budov Závodu Míru č. 339/144 a č. 303/142, K. Vary - přípravné práce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125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10 - Úpravy uvnitř stávající budovy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p.p.č.339/144 a 303/142, k.ú. Stará Role</v>
      </c>
      <c r="G86" s="42"/>
      <c r="H86" s="42"/>
      <c r="I86" s="34" t="s">
        <v>23</v>
      </c>
      <c r="J86" s="74" t="str">
        <f>IF(J12="","",J12)</f>
        <v>5. 3. 2026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25</v>
      </c>
      <c r="D88" s="42"/>
      <c r="E88" s="42"/>
      <c r="F88" s="29" t="str">
        <f>E15</f>
        <v>Základní škola a střední škola K. Vary, p. o.</v>
      </c>
      <c r="G88" s="42"/>
      <c r="H88" s="42"/>
      <c r="I88" s="34" t="s">
        <v>31</v>
      </c>
      <c r="J88" s="38" t="str">
        <f>E21</f>
        <v>Ing. arch. Břetislav Kubíček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>Bc. Martin Frous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148</v>
      </c>
      <c r="D91" s="190" t="s">
        <v>57</v>
      </c>
      <c r="E91" s="190" t="s">
        <v>53</v>
      </c>
      <c r="F91" s="190" t="s">
        <v>54</v>
      </c>
      <c r="G91" s="190" t="s">
        <v>149</v>
      </c>
      <c r="H91" s="190" t="s">
        <v>150</v>
      </c>
      <c r="I91" s="190" t="s">
        <v>151</v>
      </c>
      <c r="J91" s="190" t="s">
        <v>131</v>
      </c>
      <c r="K91" s="191" t="s">
        <v>152</v>
      </c>
      <c r="L91" s="192"/>
      <c r="M91" s="94" t="s">
        <v>19</v>
      </c>
      <c r="N91" s="95" t="s">
        <v>42</v>
      </c>
      <c r="O91" s="95" t="s">
        <v>153</v>
      </c>
      <c r="P91" s="95" t="s">
        <v>154</v>
      </c>
      <c r="Q91" s="95" t="s">
        <v>155</v>
      </c>
      <c r="R91" s="95" t="s">
        <v>156</v>
      </c>
      <c r="S91" s="95" t="s">
        <v>157</v>
      </c>
      <c r="T91" s="96" t="s">
        <v>158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159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P93+P177</f>
        <v>0</v>
      </c>
      <c r="Q92" s="98"/>
      <c r="R92" s="195">
        <f>R93+R177</f>
        <v>0.42244189999999998</v>
      </c>
      <c r="S92" s="98"/>
      <c r="T92" s="196">
        <f>T93+T177</f>
        <v>0.2370564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132</v>
      </c>
      <c r="BK92" s="197">
        <f>BK93+BK177</f>
        <v>0</v>
      </c>
    </row>
    <row r="93" s="12" customFormat="1" ht="25.92" customHeight="1">
      <c r="A93" s="12"/>
      <c r="B93" s="198"/>
      <c r="C93" s="199"/>
      <c r="D93" s="200" t="s">
        <v>71</v>
      </c>
      <c r="E93" s="201" t="s">
        <v>160</v>
      </c>
      <c r="F93" s="201" t="s">
        <v>161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P94+P100+P124+P159+P173</f>
        <v>0</v>
      </c>
      <c r="Q93" s="206"/>
      <c r="R93" s="207">
        <f>R94+R100+R124+R159+R173</f>
        <v>0.1816769</v>
      </c>
      <c r="S93" s="206"/>
      <c r="T93" s="208">
        <f>T94+T100+T124+T159+T173</f>
        <v>0.10229999999999999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79</v>
      </c>
      <c r="AT93" s="210" t="s">
        <v>71</v>
      </c>
      <c r="AU93" s="210" t="s">
        <v>72</v>
      </c>
      <c r="AY93" s="209" t="s">
        <v>162</v>
      </c>
      <c r="BK93" s="211">
        <f>BK94+BK100+BK124+BK159+BK173</f>
        <v>0</v>
      </c>
    </row>
    <row r="94" s="12" customFormat="1" ht="22.8" customHeight="1">
      <c r="A94" s="12"/>
      <c r="B94" s="198"/>
      <c r="C94" s="199"/>
      <c r="D94" s="200" t="s">
        <v>71</v>
      </c>
      <c r="E94" s="212" t="s">
        <v>184</v>
      </c>
      <c r="F94" s="212" t="s">
        <v>335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SUM(P95:P99)</f>
        <v>0</v>
      </c>
      <c r="Q94" s="206"/>
      <c r="R94" s="207">
        <f>SUM(R95:R99)</f>
        <v>0.067746000000000001</v>
      </c>
      <c r="S94" s="206"/>
      <c r="T94" s="208">
        <f>SUM(T95:T99)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79</v>
      </c>
      <c r="AT94" s="210" t="s">
        <v>71</v>
      </c>
      <c r="AU94" s="210" t="s">
        <v>79</v>
      </c>
      <c r="AY94" s="209" t="s">
        <v>162</v>
      </c>
      <c r="BK94" s="211">
        <f>SUM(BK95:BK99)</f>
        <v>0</v>
      </c>
    </row>
    <row r="95" s="2" customFormat="1" ht="16.5" customHeight="1">
      <c r="A95" s="40"/>
      <c r="B95" s="41"/>
      <c r="C95" s="214" t="s">
        <v>79</v>
      </c>
      <c r="D95" s="214" t="s">
        <v>164</v>
      </c>
      <c r="E95" s="215" t="s">
        <v>3194</v>
      </c>
      <c r="F95" s="216" t="s">
        <v>3195</v>
      </c>
      <c r="G95" s="217" t="s">
        <v>245</v>
      </c>
      <c r="H95" s="218">
        <v>1.05</v>
      </c>
      <c r="I95" s="219"/>
      <c r="J95" s="220">
        <f>ROUND(I95*H95,2)</f>
        <v>0</v>
      </c>
      <c r="K95" s="216" t="s">
        <v>168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0.064519999999999994</v>
      </c>
      <c r="R95" s="223">
        <f>Q95*H95</f>
        <v>0.067746000000000001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169</v>
      </c>
      <c r="AT95" s="225" t="s">
        <v>164</v>
      </c>
      <c r="AU95" s="225" t="s">
        <v>81</v>
      </c>
      <c r="AY95" s="19" t="s">
        <v>162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169</v>
      </c>
      <c r="BM95" s="225" t="s">
        <v>3196</v>
      </c>
    </row>
    <row r="96" s="2" customFormat="1">
      <c r="A96" s="40"/>
      <c r="B96" s="41"/>
      <c r="C96" s="42"/>
      <c r="D96" s="227" t="s">
        <v>171</v>
      </c>
      <c r="E96" s="42"/>
      <c r="F96" s="228" t="s">
        <v>3197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171</v>
      </c>
      <c r="AU96" s="19" t="s">
        <v>81</v>
      </c>
    </row>
    <row r="97" s="2" customFormat="1">
      <c r="A97" s="40"/>
      <c r="B97" s="41"/>
      <c r="C97" s="42"/>
      <c r="D97" s="232" t="s">
        <v>173</v>
      </c>
      <c r="E97" s="42"/>
      <c r="F97" s="233" t="s">
        <v>3198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173</v>
      </c>
      <c r="AU97" s="19" t="s">
        <v>81</v>
      </c>
    </row>
    <row r="98" s="13" customFormat="1">
      <c r="A98" s="13"/>
      <c r="B98" s="234"/>
      <c r="C98" s="235"/>
      <c r="D98" s="227" t="s">
        <v>175</v>
      </c>
      <c r="E98" s="236" t="s">
        <v>19</v>
      </c>
      <c r="F98" s="237" t="s">
        <v>3199</v>
      </c>
      <c r="G98" s="235"/>
      <c r="H98" s="238">
        <v>1.05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175</v>
      </c>
      <c r="AU98" s="244" t="s">
        <v>81</v>
      </c>
      <c r="AV98" s="13" t="s">
        <v>81</v>
      </c>
      <c r="AW98" s="13" t="s">
        <v>33</v>
      </c>
      <c r="AX98" s="13" t="s">
        <v>72</v>
      </c>
      <c r="AY98" s="244" t="s">
        <v>162</v>
      </c>
    </row>
    <row r="99" s="14" customFormat="1">
      <c r="A99" s="14"/>
      <c r="B99" s="245"/>
      <c r="C99" s="246"/>
      <c r="D99" s="227" t="s">
        <v>175</v>
      </c>
      <c r="E99" s="247" t="s">
        <v>19</v>
      </c>
      <c r="F99" s="248" t="s">
        <v>177</v>
      </c>
      <c r="G99" s="246"/>
      <c r="H99" s="249">
        <v>1.05</v>
      </c>
      <c r="I99" s="250"/>
      <c r="J99" s="246"/>
      <c r="K99" s="246"/>
      <c r="L99" s="251"/>
      <c r="M99" s="252"/>
      <c r="N99" s="253"/>
      <c r="O99" s="253"/>
      <c r="P99" s="253"/>
      <c r="Q99" s="253"/>
      <c r="R99" s="253"/>
      <c r="S99" s="253"/>
      <c r="T99" s="25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5" t="s">
        <v>175</v>
      </c>
      <c r="AU99" s="255" t="s">
        <v>81</v>
      </c>
      <c r="AV99" s="14" t="s">
        <v>169</v>
      </c>
      <c r="AW99" s="14" t="s">
        <v>33</v>
      </c>
      <c r="AX99" s="14" t="s">
        <v>79</v>
      </c>
      <c r="AY99" s="255" t="s">
        <v>162</v>
      </c>
    </row>
    <row r="100" s="12" customFormat="1" ht="22.8" customHeight="1">
      <c r="A100" s="12"/>
      <c r="B100" s="198"/>
      <c r="C100" s="199"/>
      <c r="D100" s="200" t="s">
        <v>71</v>
      </c>
      <c r="E100" s="212" t="s">
        <v>203</v>
      </c>
      <c r="F100" s="212" t="s">
        <v>459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SUM(P101:P123)</f>
        <v>0</v>
      </c>
      <c r="Q100" s="206"/>
      <c r="R100" s="207">
        <f>SUM(R101:R123)</f>
        <v>0.081654899999999989</v>
      </c>
      <c r="S100" s="206"/>
      <c r="T100" s="208">
        <f>SUM(T101:T123)</f>
        <v>0.0024000000000000002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79</v>
      </c>
      <c r="AT100" s="210" t="s">
        <v>71</v>
      </c>
      <c r="AU100" s="210" t="s">
        <v>79</v>
      </c>
      <c r="AY100" s="209" t="s">
        <v>162</v>
      </c>
      <c r="BK100" s="211">
        <f>SUM(BK101:BK123)</f>
        <v>0</v>
      </c>
    </row>
    <row r="101" s="2" customFormat="1" ht="24.15" customHeight="1">
      <c r="A101" s="40"/>
      <c r="B101" s="41"/>
      <c r="C101" s="214" t="s">
        <v>81</v>
      </c>
      <c r="D101" s="214" t="s">
        <v>164</v>
      </c>
      <c r="E101" s="215" t="s">
        <v>3200</v>
      </c>
      <c r="F101" s="216" t="s">
        <v>3201</v>
      </c>
      <c r="G101" s="217" t="s">
        <v>245</v>
      </c>
      <c r="H101" s="218">
        <v>1.47</v>
      </c>
      <c r="I101" s="219"/>
      <c r="J101" s="220">
        <f>ROUND(I101*H101,2)</f>
        <v>0</v>
      </c>
      <c r="K101" s="216" t="s">
        <v>168</v>
      </c>
      <c r="L101" s="46"/>
      <c r="M101" s="221" t="s">
        <v>19</v>
      </c>
      <c r="N101" s="222" t="s">
        <v>43</v>
      </c>
      <c r="O101" s="86"/>
      <c r="P101" s="223">
        <f>O101*H101</f>
        <v>0</v>
      </c>
      <c r="Q101" s="223">
        <v>0.00025999999999999998</v>
      </c>
      <c r="R101" s="223">
        <f>Q101*H101</f>
        <v>0.00038219999999999997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169</v>
      </c>
      <c r="AT101" s="225" t="s">
        <v>164</v>
      </c>
      <c r="AU101" s="225" t="s">
        <v>81</v>
      </c>
      <c r="AY101" s="19" t="s">
        <v>162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169</v>
      </c>
      <c r="BM101" s="225" t="s">
        <v>3202</v>
      </c>
    </row>
    <row r="102" s="2" customFormat="1">
      <c r="A102" s="40"/>
      <c r="B102" s="41"/>
      <c r="C102" s="42"/>
      <c r="D102" s="227" t="s">
        <v>171</v>
      </c>
      <c r="E102" s="42"/>
      <c r="F102" s="228" t="s">
        <v>3203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171</v>
      </c>
      <c r="AU102" s="19" t="s">
        <v>81</v>
      </c>
    </row>
    <row r="103" s="2" customFormat="1">
      <c r="A103" s="40"/>
      <c r="B103" s="41"/>
      <c r="C103" s="42"/>
      <c r="D103" s="232" t="s">
        <v>173</v>
      </c>
      <c r="E103" s="42"/>
      <c r="F103" s="233" t="s">
        <v>3204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173</v>
      </c>
      <c r="AU103" s="19" t="s">
        <v>81</v>
      </c>
    </row>
    <row r="104" s="13" customFormat="1">
      <c r="A104" s="13"/>
      <c r="B104" s="234"/>
      <c r="C104" s="235"/>
      <c r="D104" s="227" t="s">
        <v>175</v>
      </c>
      <c r="E104" s="236" t="s">
        <v>19</v>
      </c>
      <c r="F104" s="237" t="s">
        <v>3205</v>
      </c>
      <c r="G104" s="235"/>
      <c r="H104" s="238">
        <v>1.47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175</v>
      </c>
      <c r="AU104" s="244" t="s">
        <v>81</v>
      </c>
      <c r="AV104" s="13" t="s">
        <v>81</v>
      </c>
      <c r="AW104" s="13" t="s">
        <v>33</v>
      </c>
      <c r="AX104" s="13" t="s">
        <v>72</v>
      </c>
      <c r="AY104" s="244" t="s">
        <v>162</v>
      </c>
    </row>
    <row r="105" s="14" customFormat="1">
      <c r="A105" s="14"/>
      <c r="B105" s="245"/>
      <c r="C105" s="246"/>
      <c r="D105" s="227" t="s">
        <v>175</v>
      </c>
      <c r="E105" s="247" t="s">
        <v>19</v>
      </c>
      <c r="F105" s="248" t="s">
        <v>177</v>
      </c>
      <c r="G105" s="246"/>
      <c r="H105" s="249">
        <v>1.47</v>
      </c>
      <c r="I105" s="250"/>
      <c r="J105" s="246"/>
      <c r="K105" s="246"/>
      <c r="L105" s="251"/>
      <c r="M105" s="252"/>
      <c r="N105" s="253"/>
      <c r="O105" s="253"/>
      <c r="P105" s="253"/>
      <c r="Q105" s="253"/>
      <c r="R105" s="253"/>
      <c r="S105" s="253"/>
      <c r="T105" s="25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5" t="s">
        <v>175</v>
      </c>
      <c r="AU105" s="255" t="s">
        <v>81</v>
      </c>
      <c r="AV105" s="14" t="s">
        <v>169</v>
      </c>
      <c r="AW105" s="14" t="s">
        <v>33</v>
      </c>
      <c r="AX105" s="14" t="s">
        <v>79</v>
      </c>
      <c r="AY105" s="255" t="s">
        <v>162</v>
      </c>
    </row>
    <row r="106" s="2" customFormat="1" ht="24.15" customHeight="1">
      <c r="A106" s="40"/>
      <c r="B106" s="41"/>
      <c r="C106" s="214" t="s">
        <v>184</v>
      </c>
      <c r="D106" s="214" t="s">
        <v>164</v>
      </c>
      <c r="E106" s="215" t="s">
        <v>3206</v>
      </c>
      <c r="F106" s="216" t="s">
        <v>3207</v>
      </c>
      <c r="G106" s="217" t="s">
        <v>245</v>
      </c>
      <c r="H106" s="218">
        <v>1.6499999999999999</v>
      </c>
      <c r="I106" s="219"/>
      <c r="J106" s="220">
        <f>ROUND(I106*H106,2)</f>
        <v>0</v>
      </c>
      <c r="K106" s="216" t="s">
        <v>168</v>
      </c>
      <c r="L106" s="46"/>
      <c r="M106" s="221" t="s">
        <v>19</v>
      </c>
      <c r="N106" s="222" t="s">
        <v>43</v>
      </c>
      <c r="O106" s="86"/>
      <c r="P106" s="223">
        <f>O106*H106</f>
        <v>0</v>
      </c>
      <c r="Q106" s="223">
        <v>0.041200000000000001</v>
      </c>
      <c r="R106" s="223">
        <f>Q106*H106</f>
        <v>0.067979999999999999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169</v>
      </c>
      <c r="AT106" s="225" t="s">
        <v>164</v>
      </c>
      <c r="AU106" s="225" t="s">
        <v>81</v>
      </c>
      <c r="AY106" s="19" t="s">
        <v>162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79</v>
      </c>
      <c r="BK106" s="226">
        <f>ROUND(I106*H106,2)</f>
        <v>0</v>
      </c>
      <c r="BL106" s="19" t="s">
        <v>169</v>
      </c>
      <c r="BM106" s="225" t="s">
        <v>3208</v>
      </c>
    </row>
    <row r="107" s="2" customFormat="1">
      <c r="A107" s="40"/>
      <c r="B107" s="41"/>
      <c r="C107" s="42"/>
      <c r="D107" s="227" t="s">
        <v>171</v>
      </c>
      <c r="E107" s="42"/>
      <c r="F107" s="228" t="s">
        <v>3209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171</v>
      </c>
      <c r="AU107" s="19" t="s">
        <v>81</v>
      </c>
    </row>
    <row r="108" s="2" customFormat="1">
      <c r="A108" s="40"/>
      <c r="B108" s="41"/>
      <c r="C108" s="42"/>
      <c r="D108" s="232" t="s">
        <v>173</v>
      </c>
      <c r="E108" s="42"/>
      <c r="F108" s="233" t="s">
        <v>3210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173</v>
      </c>
      <c r="AU108" s="19" t="s">
        <v>81</v>
      </c>
    </row>
    <row r="109" s="13" customFormat="1">
      <c r="A109" s="13"/>
      <c r="B109" s="234"/>
      <c r="C109" s="235"/>
      <c r="D109" s="227" t="s">
        <v>175</v>
      </c>
      <c r="E109" s="236" t="s">
        <v>19</v>
      </c>
      <c r="F109" s="237" t="s">
        <v>3211</v>
      </c>
      <c r="G109" s="235"/>
      <c r="H109" s="238">
        <v>1.6499999999999999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175</v>
      </c>
      <c r="AU109" s="244" t="s">
        <v>81</v>
      </c>
      <c r="AV109" s="13" t="s">
        <v>81</v>
      </c>
      <c r="AW109" s="13" t="s">
        <v>33</v>
      </c>
      <c r="AX109" s="13" t="s">
        <v>72</v>
      </c>
      <c r="AY109" s="244" t="s">
        <v>162</v>
      </c>
    </row>
    <row r="110" s="14" customFormat="1">
      <c r="A110" s="14"/>
      <c r="B110" s="245"/>
      <c r="C110" s="246"/>
      <c r="D110" s="227" t="s">
        <v>175</v>
      </c>
      <c r="E110" s="247" t="s">
        <v>19</v>
      </c>
      <c r="F110" s="248" t="s">
        <v>177</v>
      </c>
      <c r="G110" s="246"/>
      <c r="H110" s="249">
        <v>1.6499999999999999</v>
      </c>
      <c r="I110" s="250"/>
      <c r="J110" s="246"/>
      <c r="K110" s="246"/>
      <c r="L110" s="251"/>
      <c r="M110" s="252"/>
      <c r="N110" s="253"/>
      <c r="O110" s="253"/>
      <c r="P110" s="253"/>
      <c r="Q110" s="253"/>
      <c r="R110" s="253"/>
      <c r="S110" s="253"/>
      <c r="T110" s="25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5" t="s">
        <v>175</v>
      </c>
      <c r="AU110" s="255" t="s">
        <v>81</v>
      </c>
      <c r="AV110" s="14" t="s">
        <v>169</v>
      </c>
      <c r="AW110" s="14" t="s">
        <v>33</v>
      </c>
      <c r="AX110" s="14" t="s">
        <v>79</v>
      </c>
      <c r="AY110" s="255" t="s">
        <v>162</v>
      </c>
    </row>
    <row r="111" s="2" customFormat="1" ht="24.15" customHeight="1">
      <c r="A111" s="40"/>
      <c r="B111" s="41"/>
      <c r="C111" s="214" t="s">
        <v>169</v>
      </c>
      <c r="D111" s="214" t="s">
        <v>164</v>
      </c>
      <c r="E111" s="215" t="s">
        <v>3212</v>
      </c>
      <c r="F111" s="216" t="s">
        <v>3213</v>
      </c>
      <c r="G111" s="217" t="s">
        <v>245</v>
      </c>
      <c r="H111" s="218">
        <v>1.47</v>
      </c>
      <c r="I111" s="219"/>
      <c r="J111" s="220">
        <f>ROUND(I111*H111,2)</f>
        <v>0</v>
      </c>
      <c r="K111" s="216" t="s">
        <v>168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0.0044099999999999999</v>
      </c>
      <c r="R111" s="223">
        <f>Q111*H111</f>
        <v>0.0064827000000000001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169</v>
      </c>
      <c r="AT111" s="225" t="s">
        <v>164</v>
      </c>
      <c r="AU111" s="225" t="s">
        <v>81</v>
      </c>
      <c r="AY111" s="19" t="s">
        <v>162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169</v>
      </c>
      <c r="BM111" s="225" t="s">
        <v>3214</v>
      </c>
    </row>
    <row r="112" s="2" customFormat="1">
      <c r="A112" s="40"/>
      <c r="B112" s="41"/>
      <c r="C112" s="42"/>
      <c r="D112" s="227" t="s">
        <v>171</v>
      </c>
      <c r="E112" s="42"/>
      <c r="F112" s="228" t="s">
        <v>3215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171</v>
      </c>
      <c r="AU112" s="19" t="s">
        <v>81</v>
      </c>
    </row>
    <row r="113" s="2" customFormat="1">
      <c r="A113" s="40"/>
      <c r="B113" s="41"/>
      <c r="C113" s="42"/>
      <c r="D113" s="232" t="s">
        <v>173</v>
      </c>
      <c r="E113" s="42"/>
      <c r="F113" s="233" t="s">
        <v>3216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173</v>
      </c>
      <c r="AU113" s="19" t="s">
        <v>81</v>
      </c>
    </row>
    <row r="114" s="13" customFormat="1">
      <c r="A114" s="13"/>
      <c r="B114" s="234"/>
      <c r="C114" s="235"/>
      <c r="D114" s="227" t="s">
        <v>175</v>
      </c>
      <c r="E114" s="236" t="s">
        <v>19</v>
      </c>
      <c r="F114" s="237" t="s">
        <v>3205</v>
      </c>
      <c r="G114" s="235"/>
      <c r="H114" s="238">
        <v>1.47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175</v>
      </c>
      <c r="AU114" s="244" t="s">
        <v>81</v>
      </c>
      <c r="AV114" s="13" t="s">
        <v>81</v>
      </c>
      <c r="AW114" s="13" t="s">
        <v>33</v>
      </c>
      <c r="AX114" s="13" t="s">
        <v>72</v>
      </c>
      <c r="AY114" s="244" t="s">
        <v>162</v>
      </c>
    </row>
    <row r="115" s="14" customFormat="1">
      <c r="A115" s="14"/>
      <c r="B115" s="245"/>
      <c r="C115" s="246"/>
      <c r="D115" s="227" t="s">
        <v>175</v>
      </c>
      <c r="E115" s="247" t="s">
        <v>19</v>
      </c>
      <c r="F115" s="248" t="s">
        <v>177</v>
      </c>
      <c r="G115" s="246"/>
      <c r="H115" s="249">
        <v>1.47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175</v>
      </c>
      <c r="AU115" s="255" t="s">
        <v>81</v>
      </c>
      <c r="AV115" s="14" t="s">
        <v>169</v>
      </c>
      <c r="AW115" s="14" t="s">
        <v>33</v>
      </c>
      <c r="AX115" s="14" t="s">
        <v>79</v>
      </c>
      <c r="AY115" s="255" t="s">
        <v>162</v>
      </c>
    </row>
    <row r="116" s="2" customFormat="1" ht="24.15" customHeight="1">
      <c r="A116" s="40"/>
      <c r="B116" s="41"/>
      <c r="C116" s="214" t="s">
        <v>197</v>
      </c>
      <c r="D116" s="214" t="s">
        <v>164</v>
      </c>
      <c r="E116" s="215" t="s">
        <v>3217</v>
      </c>
      <c r="F116" s="216" t="s">
        <v>3218</v>
      </c>
      <c r="G116" s="217" t="s">
        <v>245</v>
      </c>
      <c r="H116" s="218">
        <v>1.47</v>
      </c>
      <c r="I116" s="219"/>
      <c r="J116" s="220">
        <f>ROUND(I116*H116,2)</f>
        <v>0</v>
      </c>
      <c r="K116" s="216" t="s">
        <v>168</v>
      </c>
      <c r="L116" s="46"/>
      <c r="M116" s="221" t="s">
        <v>19</v>
      </c>
      <c r="N116" s="222" t="s">
        <v>43</v>
      </c>
      <c r="O116" s="86"/>
      <c r="P116" s="223">
        <f>O116*H116</f>
        <v>0</v>
      </c>
      <c r="Q116" s="223">
        <v>0.0030000000000000001</v>
      </c>
      <c r="R116" s="223">
        <f>Q116*H116</f>
        <v>0.0044099999999999999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169</v>
      </c>
      <c r="AT116" s="225" t="s">
        <v>164</v>
      </c>
      <c r="AU116" s="225" t="s">
        <v>81</v>
      </c>
      <c r="AY116" s="19" t="s">
        <v>162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169</v>
      </c>
      <c r="BM116" s="225" t="s">
        <v>3219</v>
      </c>
    </row>
    <row r="117" s="2" customFormat="1">
      <c r="A117" s="40"/>
      <c r="B117" s="41"/>
      <c r="C117" s="42"/>
      <c r="D117" s="227" t="s">
        <v>171</v>
      </c>
      <c r="E117" s="42"/>
      <c r="F117" s="228" t="s">
        <v>3220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171</v>
      </c>
      <c r="AU117" s="19" t="s">
        <v>81</v>
      </c>
    </row>
    <row r="118" s="2" customFormat="1">
      <c r="A118" s="40"/>
      <c r="B118" s="41"/>
      <c r="C118" s="42"/>
      <c r="D118" s="232" t="s">
        <v>173</v>
      </c>
      <c r="E118" s="42"/>
      <c r="F118" s="233" t="s">
        <v>3221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173</v>
      </c>
      <c r="AU118" s="19" t="s">
        <v>81</v>
      </c>
    </row>
    <row r="119" s="13" customFormat="1">
      <c r="A119" s="13"/>
      <c r="B119" s="234"/>
      <c r="C119" s="235"/>
      <c r="D119" s="227" t="s">
        <v>175</v>
      </c>
      <c r="E119" s="236" t="s">
        <v>19</v>
      </c>
      <c r="F119" s="237" t="s">
        <v>3205</v>
      </c>
      <c r="G119" s="235"/>
      <c r="H119" s="238">
        <v>1.47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175</v>
      </c>
      <c r="AU119" s="244" t="s">
        <v>81</v>
      </c>
      <c r="AV119" s="13" t="s">
        <v>81</v>
      </c>
      <c r="AW119" s="13" t="s">
        <v>33</v>
      </c>
      <c r="AX119" s="13" t="s">
        <v>72</v>
      </c>
      <c r="AY119" s="244" t="s">
        <v>162</v>
      </c>
    </row>
    <row r="120" s="14" customFormat="1">
      <c r="A120" s="14"/>
      <c r="B120" s="245"/>
      <c r="C120" s="246"/>
      <c r="D120" s="227" t="s">
        <v>175</v>
      </c>
      <c r="E120" s="247" t="s">
        <v>19</v>
      </c>
      <c r="F120" s="248" t="s">
        <v>177</v>
      </c>
      <c r="G120" s="246"/>
      <c r="H120" s="249">
        <v>1.47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175</v>
      </c>
      <c r="AU120" s="255" t="s">
        <v>81</v>
      </c>
      <c r="AV120" s="14" t="s">
        <v>169</v>
      </c>
      <c r="AW120" s="14" t="s">
        <v>33</v>
      </c>
      <c r="AX120" s="14" t="s">
        <v>79</v>
      </c>
      <c r="AY120" s="255" t="s">
        <v>162</v>
      </c>
    </row>
    <row r="121" s="2" customFormat="1" ht="16.5" customHeight="1">
      <c r="A121" s="40"/>
      <c r="B121" s="41"/>
      <c r="C121" s="214" t="s">
        <v>203</v>
      </c>
      <c r="D121" s="214" t="s">
        <v>164</v>
      </c>
      <c r="E121" s="215" t="s">
        <v>3222</v>
      </c>
      <c r="F121" s="216" t="s">
        <v>3223</v>
      </c>
      <c r="G121" s="217" t="s">
        <v>245</v>
      </c>
      <c r="H121" s="218">
        <v>10</v>
      </c>
      <c r="I121" s="219"/>
      <c r="J121" s="220">
        <f>ROUND(I121*H121,2)</f>
        <v>0</v>
      </c>
      <c r="K121" s="216" t="s">
        <v>168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0.00024000000000000001</v>
      </c>
      <c r="R121" s="223">
        <f>Q121*H121</f>
        <v>0.0024000000000000002</v>
      </c>
      <c r="S121" s="223">
        <v>0.00024000000000000001</v>
      </c>
      <c r="T121" s="224">
        <f>S121*H121</f>
        <v>0.0024000000000000002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169</v>
      </c>
      <c r="AT121" s="225" t="s">
        <v>164</v>
      </c>
      <c r="AU121" s="225" t="s">
        <v>81</v>
      </c>
      <c r="AY121" s="19" t="s">
        <v>162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169</v>
      </c>
      <c r="BM121" s="225" t="s">
        <v>3224</v>
      </c>
    </row>
    <row r="122" s="2" customFormat="1">
      <c r="A122" s="40"/>
      <c r="B122" s="41"/>
      <c r="C122" s="42"/>
      <c r="D122" s="227" t="s">
        <v>171</v>
      </c>
      <c r="E122" s="42"/>
      <c r="F122" s="228" t="s">
        <v>3225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171</v>
      </c>
      <c r="AU122" s="19" t="s">
        <v>81</v>
      </c>
    </row>
    <row r="123" s="2" customFormat="1">
      <c r="A123" s="40"/>
      <c r="B123" s="41"/>
      <c r="C123" s="42"/>
      <c r="D123" s="232" t="s">
        <v>173</v>
      </c>
      <c r="E123" s="42"/>
      <c r="F123" s="233" t="s">
        <v>3226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173</v>
      </c>
      <c r="AU123" s="19" t="s">
        <v>81</v>
      </c>
    </row>
    <row r="124" s="12" customFormat="1" ht="22.8" customHeight="1">
      <c r="A124" s="12"/>
      <c r="B124" s="198"/>
      <c r="C124" s="199"/>
      <c r="D124" s="200" t="s">
        <v>71</v>
      </c>
      <c r="E124" s="212" t="s">
        <v>223</v>
      </c>
      <c r="F124" s="212" t="s">
        <v>673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SUM(P125:P158)</f>
        <v>0</v>
      </c>
      <c r="Q124" s="206"/>
      <c r="R124" s="207">
        <f>SUM(R125:R158)</f>
        <v>0.032276000000000006</v>
      </c>
      <c r="S124" s="206"/>
      <c r="T124" s="208">
        <f>SUM(T125:T158)</f>
        <v>0.099899999999999989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79</v>
      </c>
      <c r="AT124" s="210" t="s">
        <v>71</v>
      </c>
      <c r="AU124" s="210" t="s">
        <v>79</v>
      </c>
      <c r="AY124" s="209" t="s">
        <v>162</v>
      </c>
      <c r="BK124" s="211">
        <f>SUM(BK125:BK158)</f>
        <v>0</v>
      </c>
    </row>
    <row r="125" s="2" customFormat="1" ht="33" customHeight="1">
      <c r="A125" s="40"/>
      <c r="B125" s="41"/>
      <c r="C125" s="214" t="s">
        <v>209</v>
      </c>
      <c r="D125" s="214" t="s">
        <v>164</v>
      </c>
      <c r="E125" s="215" t="s">
        <v>1635</v>
      </c>
      <c r="F125" s="216" t="s">
        <v>1636</v>
      </c>
      <c r="G125" s="217" t="s">
        <v>245</v>
      </c>
      <c r="H125" s="218">
        <v>10</v>
      </c>
      <c r="I125" s="219"/>
      <c r="J125" s="220">
        <f>ROUND(I125*H125,2)</f>
        <v>0</v>
      </c>
      <c r="K125" s="216" t="s">
        <v>168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169</v>
      </c>
      <c r="AT125" s="225" t="s">
        <v>164</v>
      </c>
      <c r="AU125" s="225" t="s">
        <v>81</v>
      </c>
      <c r="AY125" s="19" t="s">
        <v>162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169</v>
      </c>
      <c r="BM125" s="225" t="s">
        <v>3227</v>
      </c>
    </row>
    <row r="126" s="2" customFormat="1">
      <c r="A126" s="40"/>
      <c r="B126" s="41"/>
      <c r="C126" s="42"/>
      <c r="D126" s="227" t="s">
        <v>171</v>
      </c>
      <c r="E126" s="42"/>
      <c r="F126" s="228" t="s">
        <v>1638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171</v>
      </c>
      <c r="AU126" s="19" t="s">
        <v>81</v>
      </c>
    </row>
    <row r="127" s="2" customFormat="1">
      <c r="A127" s="40"/>
      <c r="B127" s="41"/>
      <c r="C127" s="42"/>
      <c r="D127" s="232" t="s">
        <v>173</v>
      </c>
      <c r="E127" s="42"/>
      <c r="F127" s="233" t="s">
        <v>1639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173</v>
      </c>
      <c r="AU127" s="19" t="s">
        <v>81</v>
      </c>
    </row>
    <row r="128" s="2" customFormat="1" ht="24.15" customHeight="1">
      <c r="A128" s="40"/>
      <c r="B128" s="41"/>
      <c r="C128" s="214" t="s">
        <v>217</v>
      </c>
      <c r="D128" s="214" t="s">
        <v>164</v>
      </c>
      <c r="E128" s="215" t="s">
        <v>1640</v>
      </c>
      <c r="F128" s="216" t="s">
        <v>1641</v>
      </c>
      <c r="G128" s="217" t="s">
        <v>245</v>
      </c>
      <c r="H128" s="218">
        <v>10</v>
      </c>
      <c r="I128" s="219"/>
      <c r="J128" s="220">
        <f>ROUND(I128*H128,2)</f>
        <v>0</v>
      </c>
      <c r="K128" s="216" t="s">
        <v>168</v>
      </c>
      <c r="L128" s="46"/>
      <c r="M128" s="221" t="s">
        <v>19</v>
      </c>
      <c r="N128" s="222" t="s">
        <v>43</v>
      </c>
      <c r="O128" s="86"/>
      <c r="P128" s="223">
        <f>O128*H128</f>
        <v>0</v>
      </c>
      <c r="Q128" s="223">
        <v>4.0000000000000003E-05</v>
      </c>
      <c r="R128" s="223">
        <f>Q128*H128</f>
        <v>0.00040000000000000002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169</v>
      </c>
      <c r="AT128" s="225" t="s">
        <v>164</v>
      </c>
      <c r="AU128" s="225" t="s">
        <v>81</v>
      </c>
      <c r="AY128" s="19" t="s">
        <v>162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79</v>
      </c>
      <c r="BK128" s="226">
        <f>ROUND(I128*H128,2)</f>
        <v>0</v>
      </c>
      <c r="BL128" s="19" t="s">
        <v>169</v>
      </c>
      <c r="BM128" s="225" t="s">
        <v>3228</v>
      </c>
    </row>
    <row r="129" s="2" customFormat="1">
      <c r="A129" s="40"/>
      <c r="B129" s="41"/>
      <c r="C129" s="42"/>
      <c r="D129" s="227" t="s">
        <v>171</v>
      </c>
      <c r="E129" s="42"/>
      <c r="F129" s="228" t="s">
        <v>1643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171</v>
      </c>
      <c r="AU129" s="19" t="s">
        <v>81</v>
      </c>
    </row>
    <row r="130" s="2" customFormat="1">
      <c r="A130" s="40"/>
      <c r="B130" s="41"/>
      <c r="C130" s="42"/>
      <c r="D130" s="232" t="s">
        <v>173</v>
      </c>
      <c r="E130" s="42"/>
      <c r="F130" s="233" t="s">
        <v>1644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173</v>
      </c>
      <c r="AU130" s="19" t="s">
        <v>81</v>
      </c>
    </row>
    <row r="131" s="2" customFormat="1" ht="21.75" customHeight="1">
      <c r="A131" s="40"/>
      <c r="B131" s="41"/>
      <c r="C131" s="214" t="s">
        <v>223</v>
      </c>
      <c r="D131" s="214" t="s">
        <v>164</v>
      </c>
      <c r="E131" s="215" t="s">
        <v>3229</v>
      </c>
      <c r="F131" s="216" t="s">
        <v>3230</v>
      </c>
      <c r="G131" s="217" t="s">
        <v>381</v>
      </c>
      <c r="H131" s="218">
        <v>7</v>
      </c>
      <c r="I131" s="219"/>
      <c r="J131" s="220">
        <f>ROUND(I131*H131,2)</f>
        <v>0</v>
      </c>
      <c r="K131" s="216" t="s">
        <v>168</v>
      </c>
      <c r="L131" s="46"/>
      <c r="M131" s="221" t="s">
        <v>19</v>
      </c>
      <c r="N131" s="222" t="s">
        <v>43</v>
      </c>
      <c r="O131" s="86"/>
      <c r="P131" s="223">
        <f>O131*H131</f>
        <v>0</v>
      </c>
      <c r="Q131" s="223">
        <v>0.0044200000000000003</v>
      </c>
      <c r="R131" s="223">
        <f>Q131*H131</f>
        <v>0.030940000000000002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169</v>
      </c>
      <c r="AT131" s="225" t="s">
        <v>164</v>
      </c>
      <c r="AU131" s="225" t="s">
        <v>81</v>
      </c>
      <c r="AY131" s="19" t="s">
        <v>162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169</v>
      </c>
      <c r="BM131" s="225" t="s">
        <v>3231</v>
      </c>
    </row>
    <row r="132" s="2" customFormat="1">
      <c r="A132" s="40"/>
      <c r="B132" s="41"/>
      <c r="C132" s="42"/>
      <c r="D132" s="227" t="s">
        <v>171</v>
      </c>
      <c r="E132" s="42"/>
      <c r="F132" s="228" t="s">
        <v>3232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171</v>
      </c>
      <c r="AU132" s="19" t="s">
        <v>81</v>
      </c>
    </row>
    <row r="133" s="2" customFormat="1">
      <c r="A133" s="40"/>
      <c r="B133" s="41"/>
      <c r="C133" s="42"/>
      <c r="D133" s="232" t="s">
        <v>173</v>
      </c>
      <c r="E133" s="42"/>
      <c r="F133" s="233" t="s">
        <v>3233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173</v>
      </c>
      <c r="AU133" s="19" t="s">
        <v>81</v>
      </c>
    </row>
    <row r="134" s="15" customFormat="1">
      <c r="A134" s="15"/>
      <c r="B134" s="266"/>
      <c r="C134" s="267"/>
      <c r="D134" s="227" t="s">
        <v>175</v>
      </c>
      <c r="E134" s="268" t="s">
        <v>19</v>
      </c>
      <c r="F134" s="269" t="s">
        <v>3234</v>
      </c>
      <c r="G134" s="267"/>
      <c r="H134" s="268" t="s">
        <v>19</v>
      </c>
      <c r="I134" s="270"/>
      <c r="J134" s="267"/>
      <c r="K134" s="267"/>
      <c r="L134" s="271"/>
      <c r="M134" s="272"/>
      <c r="N134" s="273"/>
      <c r="O134" s="273"/>
      <c r="P134" s="273"/>
      <c r="Q134" s="273"/>
      <c r="R134" s="273"/>
      <c r="S134" s="273"/>
      <c r="T134" s="27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5" t="s">
        <v>175</v>
      </c>
      <c r="AU134" s="275" t="s">
        <v>81</v>
      </c>
      <c r="AV134" s="15" t="s">
        <v>79</v>
      </c>
      <c r="AW134" s="15" t="s">
        <v>33</v>
      </c>
      <c r="AX134" s="15" t="s">
        <v>72</v>
      </c>
      <c r="AY134" s="275" t="s">
        <v>162</v>
      </c>
    </row>
    <row r="135" s="15" customFormat="1">
      <c r="A135" s="15"/>
      <c r="B135" s="266"/>
      <c r="C135" s="267"/>
      <c r="D135" s="227" t="s">
        <v>175</v>
      </c>
      <c r="E135" s="268" t="s">
        <v>19</v>
      </c>
      <c r="F135" s="269" t="s">
        <v>3235</v>
      </c>
      <c r="G135" s="267"/>
      <c r="H135" s="268" t="s">
        <v>19</v>
      </c>
      <c r="I135" s="270"/>
      <c r="J135" s="267"/>
      <c r="K135" s="267"/>
      <c r="L135" s="271"/>
      <c r="M135" s="272"/>
      <c r="N135" s="273"/>
      <c r="O135" s="273"/>
      <c r="P135" s="273"/>
      <c r="Q135" s="273"/>
      <c r="R135" s="273"/>
      <c r="S135" s="273"/>
      <c r="T135" s="27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5" t="s">
        <v>175</v>
      </c>
      <c r="AU135" s="275" t="s">
        <v>81</v>
      </c>
      <c r="AV135" s="15" t="s">
        <v>79</v>
      </c>
      <c r="AW135" s="15" t="s">
        <v>33</v>
      </c>
      <c r="AX135" s="15" t="s">
        <v>72</v>
      </c>
      <c r="AY135" s="275" t="s">
        <v>162</v>
      </c>
    </row>
    <row r="136" s="13" customFormat="1">
      <c r="A136" s="13"/>
      <c r="B136" s="234"/>
      <c r="C136" s="235"/>
      <c r="D136" s="227" t="s">
        <v>175</v>
      </c>
      <c r="E136" s="236" t="s">
        <v>19</v>
      </c>
      <c r="F136" s="237" t="s">
        <v>3236</v>
      </c>
      <c r="G136" s="235"/>
      <c r="H136" s="238">
        <v>5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175</v>
      </c>
      <c r="AU136" s="244" t="s">
        <v>81</v>
      </c>
      <c r="AV136" s="13" t="s">
        <v>81</v>
      </c>
      <c r="AW136" s="13" t="s">
        <v>33</v>
      </c>
      <c r="AX136" s="13" t="s">
        <v>72</v>
      </c>
      <c r="AY136" s="244" t="s">
        <v>162</v>
      </c>
    </row>
    <row r="137" s="15" customFormat="1">
      <c r="A137" s="15"/>
      <c r="B137" s="266"/>
      <c r="C137" s="267"/>
      <c r="D137" s="227" t="s">
        <v>175</v>
      </c>
      <c r="E137" s="268" t="s">
        <v>19</v>
      </c>
      <c r="F137" s="269" t="s">
        <v>3237</v>
      </c>
      <c r="G137" s="267"/>
      <c r="H137" s="268" t="s">
        <v>19</v>
      </c>
      <c r="I137" s="270"/>
      <c r="J137" s="267"/>
      <c r="K137" s="267"/>
      <c r="L137" s="271"/>
      <c r="M137" s="272"/>
      <c r="N137" s="273"/>
      <c r="O137" s="273"/>
      <c r="P137" s="273"/>
      <c r="Q137" s="273"/>
      <c r="R137" s="273"/>
      <c r="S137" s="273"/>
      <c r="T137" s="27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5" t="s">
        <v>175</v>
      </c>
      <c r="AU137" s="275" t="s">
        <v>81</v>
      </c>
      <c r="AV137" s="15" t="s">
        <v>79</v>
      </c>
      <c r="AW137" s="15" t="s">
        <v>33</v>
      </c>
      <c r="AX137" s="15" t="s">
        <v>72</v>
      </c>
      <c r="AY137" s="275" t="s">
        <v>162</v>
      </c>
    </row>
    <row r="138" s="13" customFormat="1">
      <c r="A138" s="13"/>
      <c r="B138" s="234"/>
      <c r="C138" s="235"/>
      <c r="D138" s="227" t="s">
        <v>175</v>
      </c>
      <c r="E138" s="236" t="s">
        <v>19</v>
      </c>
      <c r="F138" s="237" t="s">
        <v>3238</v>
      </c>
      <c r="G138" s="235"/>
      <c r="H138" s="238">
        <v>2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175</v>
      </c>
      <c r="AU138" s="244" t="s">
        <v>81</v>
      </c>
      <c r="AV138" s="13" t="s">
        <v>81</v>
      </c>
      <c r="AW138" s="13" t="s">
        <v>33</v>
      </c>
      <c r="AX138" s="13" t="s">
        <v>72</v>
      </c>
      <c r="AY138" s="244" t="s">
        <v>162</v>
      </c>
    </row>
    <row r="139" s="14" customFormat="1">
      <c r="A139" s="14"/>
      <c r="B139" s="245"/>
      <c r="C139" s="246"/>
      <c r="D139" s="227" t="s">
        <v>175</v>
      </c>
      <c r="E139" s="247" t="s">
        <v>19</v>
      </c>
      <c r="F139" s="248" t="s">
        <v>177</v>
      </c>
      <c r="G139" s="246"/>
      <c r="H139" s="249">
        <v>7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175</v>
      </c>
      <c r="AU139" s="255" t="s">
        <v>81</v>
      </c>
      <c r="AV139" s="14" t="s">
        <v>169</v>
      </c>
      <c r="AW139" s="14" t="s">
        <v>33</v>
      </c>
      <c r="AX139" s="14" t="s">
        <v>79</v>
      </c>
      <c r="AY139" s="255" t="s">
        <v>162</v>
      </c>
    </row>
    <row r="140" s="2" customFormat="1" ht="16.5" customHeight="1">
      <c r="A140" s="40"/>
      <c r="B140" s="41"/>
      <c r="C140" s="256" t="s">
        <v>118</v>
      </c>
      <c r="D140" s="256" t="s">
        <v>237</v>
      </c>
      <c r="E140" s="257" t="s">
        <v>3239</v>
      </c>
      <c r="F140" s="258" t="s">
        <v>3240</v>
      </c>
      <c r="G140" s="259" t="s">
        <v>381</v>
      </c>
      <c r="H140" s="260">
        <v>5</v>
      </c>
      <c r="I140" s="261"/>
      <c r="J140" s="262">
        <f>ROUND(I140*H140,2)</f>
        <v>0</v>
      </c>
      <c r="K140" s="258" t="s">
        <v>168</v>
      </c>
      <c r="L140" s="263"/>
      <c r="M140" s="264" t="s">
        <v>19</v>
      </c>
      <c r="N140" s="265" t="s">
        <v>43</v>
      </c>
      <c r="O140" s="86"/>
      <c r="P140" s="223">
        <f>O140*H140</f>
        <v>0</v>
      </c>
      <c r="Q140" s="223">
        <v>6.9999999999999994E-05</v>
      </c>
      <c r="R140" s="223">
        <f>Q140*H140</f>
        <v>0.00034999999999999994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217</v>
      </c>
      <c r="AT140" s="225" t="s">
        <v>237</v>
      </c>
      <c r="AU140" s="225" t="s">
        <v>81</v>
      </c>
      <c r="AY140" s="19" t="s">
        <v>162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169</v>
      </c>
      <c r="BM140" s="225" t="s">
        <v>3241</v>
      </c>
    </row>
    <row r="141" s="2" customFormat="1">
      <c r="A141" s="40"/>
      <c r="B141" s="41"/>
      <c r="C141" s="42"/>
      <c r="D141" s="227" t="s">
        <v>171</v>
      </c>
      <c r="E141" s="42"/>
      <c r="F141" s="228" t="s">
        <v>3240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171</v>
      </c>
      <c r="AU141" s="19" t="s">
        <v>81</v>
      </c>
    </row>
    <row r="142" s="15" customFormat="1">
      <c r="A142" s="15"/>
      <c r="B142" s="266"/>
      <c r="C142" s="267"/>
      <c r="D142" s="227" t="s">
        <v>175</v>
      </c>
      <c r="E142" s="268" t="s">
        <v>19</v>
      </c>
      <c r="F142" s="269" t="s">
        <v>3234</v>
      </c>
      <c r="G142" s="267"/>
      <c r="H142" s="268" t="s">
        <v>19</v>
      </c>
      <c r="I142" s="270"/>
      <c r="J142" s="267"/>
      <c r="K142" s="267"/>
      <c r="L142" s="271"/>
      <c r="M142" s="272"/>
      <c r="N142" s="273"/>
      <c r="O142" s="273"/>
      <c r="P142" s="273"/>
      <c r="Q142" s="273"/>
      <c r="R142" s="273"/>
      <c r="S142" s="273"/>
      <c r="T142" s="27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5" t="s">
        <v>175</v>
      </c>
      <c r="AU142" s="275" t="s">
        <v>81</v>
      </c>
      <c r="AV142" s="15" t="s">
        <v>79</v>
      </c>
      <c r="AW142" s="15" t="s">
        <v>33</v>
      </c>
      <c r="AX142" s="15" t="s">
        <v>72</v>
      </c>
      <c r="AY142" s="275" t="s">
        <v>162</v>
      </c>
    </row>
    <row r="143" s="15" customFormat="1">
      <c r="A143" s="15"/>
      <c r="B143" s="266"/>
      <c r="C143" s="267"/>
      <c r="D143" s="227" t="s">
        <v>175</v>
      </c>
      <c r="E143" s="268" t="s">
        <v>19</v>
      </c>
      <c r="F143" s="269" t="s">
        <v>3235</v>
      </c>
      <c r="G143" s="267"/>
      <c r="H143" s="268" t="s">
        <v>19</v>
      </c>
      <c r="I143" s="270"/>
      <c r="J143" s="267"/>
      <c r="K143" s="267"/>
      <c r="L143" s="271"/>
      <c r="M143" s="272"/>
      <c r="N143" s="273"/>
      <c r="O143" s="273"/>
      <c r="P143" s="273"/>
      <c r="Q143" s="273"/>
      <c r="R143" s="273"/>
      <c r="S143" s="273"/>
      <c r="T143" s="27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5" t="s">
        <v>175</v>
      </c>
      <c r="AU143" s="275" t="s">
        <v>81</v>
      </c>
      <c r="AV143" s="15" t="s">
        <v>79</v>
      </c>
      <c r="AW143" s="15" t="s">
        <v>33</v>
      </c>
      <c r="AX143" s="15" t="s">
        <v>72</v>
      </c>
      <c r="AY143" s="275" t="s">
        <v>162</v>
      </c>
    </row>
    <row r="144" s="13" customFormat="1">
      <c r="A144" s="13"/>
      <c r="B144" s="234"/>
      <c r="C144" s="235"/>
      <c r="D144" s="227" t="s">
        <v>175</v>
      </c>
      <c r="E144" s="236" t="s">
        <v>19</v>
      </c>
      <c r="F144" s="237" t="s">
        <v>3236</v>
      </c>
      <c r="G144" s="235"/>
      <c r="H144" s="238">
        <v>5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81</v>
      </c>
      <c r="AV144" s="13" t="s">
        <v>81</v>
      </c>
      <c r="AW144" s="13" t="s">
        <v>33</v>
      </c>
      <c r="AX144" s="13" t="s">
        <v>79</v>
      </c>
      <c r="AY144" s="244" t="s">
        <v>162</v>
      </c>
    </row>
    <row r="145" s="2" customFormat="1" ht="16.5" customHeight="1">
      <c r="A145" s="40"/>
      <c r="B145" s="41"/>
      <c r="C145" s="256" t="s">
        <v>121</v>
      </c>
      <c r="D145" s="256" t="s">
        <v>237</v>
      </c>
      <c r="E145" s="257" t="s">
        <v>3242</v>
      </c>
      <c r="F145" s="258" t="s">
        <v>3243</v>
      </c>
      <c r="G145" s="259" t="s">
        <v>381</v>
      </c>
      <c r="H145" s="260">
        <v>2</v>
      </c>
      <c r="I145" s="261"/>
      <c r="J145" s="262">
        <f>ROUND(I145*H145,2)</f>
        <v>0</v>
      </c>
      <c r="K145" s="258" t="s">
        <v>168</v>
      </c>
      <c r="L145" s="263"/>
      <c r="M145" s="264" t="s">
        <v>19</v>
      </c>
      <c r="N145" s="265" t="s">
        <v>43</v>
      </c>
      <c r="O145" s="86"/>
      <c r="P145" s="223">
        <f>O145*H145</f>
        <v>0</v>
      </c>
      <c r="Q145" s="223">
        <v>9.0000000000000006E-05</v>
      </c>
      <c r="R145" s="223">
        <f>Q145*H145</f>
        <v>0.00018000000000000001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217</v>
      </c>
      <c r="AT145" s="225" t="s">
        <v>237</v>
      </c>
      <c r="AU145" s="225" t="s">
        <v>81</v>
      </c>
      <c r="AY145" s="19" t="s">
        <v>162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169</v>
      </c>
      <c r="BM145" s="225" t="s">
        <v>3244</v>
      </c>
    </row>
    <row r="146" s="2" customFormat="1">
      <c r="A146" s="40"/>
      <c r="B146" s="41"/>
      <c r="C146" s="42"/>
      <c r="D146" s="227" t="s">
        <v>171</v>
      </c>
      <c r="E146" s="42"/>
      <c r="F146" s="228" t="s">
        <v>3243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171</v>
      </c>
      <c r="AU146" s="19" t="s">
        <v>81</v>
      </c>
    </row>
    <row r="147" s="15" customFormat="1">
      <c r="A147" s="15"/>
      <c r="B147" s="266"/>
      <c r="C147" s="267"/>
      <c r="D147" s="227" t="s">
        <v>175</v>
      </c>
      <c r="E147" s="268" t="s">
        <v>19</v>
      </c>
      <c r="F147" s="269" t="s">
        <v>3234</v>
      </c>
      <c r="G147" s="267"/>
      <c r="H147" s="268" t="s">
        <v>19</v>
      </c>
      <c r="I147" s="270"/>
      <c r="J147" s="267"/>
      <c r="K147" s="267"/>
      <c r="L147" s="271"/>
      <c r="M147" s="272"/>
      <c r="N147" s="273"/>
      <c r="O147" s="273"/>
      <c r="P147" s="273"/>
      <c r="Q147" s="273"/>
      <c r="R147" s="273"/>
      <c r="S147" s="273"/>
      <c r="T147" s="27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5" t="s">
        <v>175</v>
      </c>
      <c r="AU147" s="275" t="s">
        <v>81</v>
      </c>
      <c r="AV147" s="15" t="s">
        <v>79</v>
      </c>
      <c r="AW147" s="15" t="s">
        <v>33</v>
      </c>
      <c r="AX147" s="15" t="s">
        <v>72</v>
      </c>
      <c r="AY147" s="275" t="s">
        <v>162</v>
      </c>
    </row>
    <row r="148" s="15" customFormat="1">
      <c r="A148" s="15"/>
      <c r="B148" s="266"/>
      <c r="C148" s="267"/>
      <c r="D148" s="227" t="s">
        <v>175</v>
      </c>
      <c r="E148" s="268" t="s">
        <v>19</v>
      </c>
      <c r="F148" s="269" t="s">
        <v>3237</v>
      </c>
      <c r="G148" s="267"/>
      <c r="H148" s="268" t="s">
        <v>19</v>
      </c>
      <c r="I148" s="270"/>
      <c r="J148" s="267"/>
      <c r="K148" s="267"/>
      <c r="L148" s="271"/>
      <c r="M148" s="272"/>
      <c r="N148" s="273"/>
      <c r="O148" s="273"/>
      <c r="P148" s="273"/>
      <c r="Q148" s="273"/>
      <c r="R148" s="273"/>
      <c r="S148" s="273"/>
      <c r="T148" s="27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5" t="s">
        <v>175</v>
      </c>
      <c r="AU148" s="275" t="s">
        <v>81</v>
      </c>
      <c r="AV148" s="15" t="s">
        <v>79</v>
      </c>
      <c r="AW148" s="15" t="s">
        <v>33</v>
      </c>
      <c r="AX148" s="15" t="s">
        <v>72</v>
      </c>
      <c r="AY148" s="275" t="s">
        <v>162</v>
      </c>
    </row>
    <row r="149" s="13" customFormat="1">
      <c r="A149" s="13"/>
      <c r="B149" s="234"/>
      <c r="C149" s="235"/>
      <c r="D149" s="227" t="s">
        <v>175</v>
      </c>
      <c r="E149" s="236" t="s">
        <v>19</v>
      </c>
      <c r="F149" s="237" t="s">
        <v>3238</v>
      </c>
      <c r="G149" s="235"/>
      <c r="H149" s="238">
        <v>2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175</v>
      </c>
      <c r="AU149" s="244" t="s">
        <v>81</v>
      </c>
      <c r="AV149" s="13" t="s">
        <v>81</v>
      </c>
      <c r="AW149" s="13" t="s">
        <v>33</v>
      </c>
      <c r="AX149" s="13" t="s">
        <v>79</v>
      </c>
      <c r="AY149" s="244" t="s">
        <v>162</v>
      </c>
    </row>
    <row r="150" s="2" customFormat="1" ht="16.5" customHeight="1">
      <c r="A150" s="40"/>
      <c r="B150" s="41"/>
      <c r="C150" s="256" t="s">
        <v>8</v>
      </c>
      <c r="D150" s="256" t="s">
        <v>237</v>
      </c>
      <c r="E150" s="257" t="s">
        <v>3245</v>
      </c>
      <c r="F150" s="258" t="s">
        <v>3246</v>
      </c>
      <c r="G150" s="259" t="s">
        <v>300</v>
      </c>
      <c r="H150" s="260">
        <v>1.3999999999999999</v>
      </c>
      <c r="I150" s="261"/>
      <c r="J150" s="262">
        <f>ROUND(I150*H150,2)</f>
        <v>0</v>
      </c>
      <c r="K150" s="258" t="s">
        <v>168</v>
      </c>
      <c r="L150" s="263"/>
      <c r="M150" s="264" t="s">
        <v>19</v>
      </c>
      <c r="N150" s="265" t="s">
        <v>43</v>
      </c>
      <c r="O150" s="86"/>
      <c r="P150" s="223">
        <f>O150*H150</f>
        <v>0</v>
      </c>
      <c r="Q150" s="223">
        <v>0.00029</v>
      </c>
      <c r="R150" s="223">
        <f>Q150*H150</f>
        <v>0.000406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378</v>
      </c>
      <c r="AT150" s="225" t="s">
        <v>237</v>
      </c>
      <c r="AU150" s="225" t="s">
        <v>81</v>
      </c>
      <c r="AY150" s="19" t="s">
        <v>162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275</v>
      </c>
      <c r="BM150" s="225" t="s">
        <v>3247</v>
      </c>
    </row>
    <row r="151" s="2" customFormat="1">
      <c r="A151" s="40"/>
      <c r="B151" s="41"/>
      <c r="C151" s="42"/>
      <c r="D151" s="227" t="s">
        <v>171</v>
      </c>
      <c r="E151" s="42"/>
      <c r="F151" s="228" t="s">
        <v>3246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171</v>
      </c>
      <c r="AU151" s="19" t="s">
        <v>81</v>
      </c>
    </row>
    <row r="152" s="13" customFormat="1">
      <c r="A152" s="13"/>
      <c r="B152" s="234"/>
      <c r="C152" s="235"/>
      <c r="D152" s="227" t="s">
        <v>175</v>
      </c>
      <c r="E152" s="236" t="s">
        <v>19</v>
      </c>
      <c r="F152" s="237" t="s">
        <v>3248</v>
      </c>
      <c r="G152" s="235"/>
      <c r="H152" s="238">
        <v>1.3999999999999999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175</v>
      </c>
      <c r="AU152" s="244" t="s">
        <v>81</v>
      </c>
      <c r="AV152" s="13" t="s">
        <v>81</v>
      </c>
      <c r="AW152" s="13" t="s">
        <v>33</v>
      </c>
      <c r="AX152" s="13" t="s">
        <v>72</v>
      </c>
      <c r="AY152" s="244" t="s">
        <v>162</v>
      </c>
    </row>
    <row r="153" s="14" customFormat="1">
      <c r="A153" s="14"/>
      <c r="B153" s="245"/>
      <c r="C153" s="246"/>
      <c r="D153" s="227" t="s">
        <v>175</v>
      </c>
      <c r="E153" s="247" t="s">
        <v>19</v>
      </c>
      <c r="F153" s="248" t="s">
        <v>177</v>
      </c>
      <c r="G153" s="246"/>
      <c r="H153" s="249">
        <v>1.3999999999999999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175</v>
      </c>
      <c r="AU153" s="255" t="s">
        <v>81</v>
      </c>
      <c r="AV153" s="14" t="s">
        <v>169</v>
      </c>
      <c r="AW153" s="14" t="s">
        <v>33</v>
      </c>
      <c r="AX153" s="14" t="s">
        <v>79</v>
      </c>
      <c r="AY153" s="255" t="s">
        <v>162</v>
      </c>
    </row>
    <row r="154" s="2" customFormat="1" ht="24.15" customHeight="1">
      <c r="A154" s="40"/>
      <c r="B154" s="41"/>
      <c r="C154" s="214" t="s">
        <v>250</v>
      </c>
      <c r="D154" s="214" t="s">
        <v>164</v>
      </c>
      <c r="E154" s="215" t="s">
        <v>3249</v>
      </c>
      <c r="F154" s="216" t="s">
        <v>3250</v>
      </c>
      <c r="G154" s="217" t="s">
        <v>300</v>
      </c>
      <c r="H154" s="218">
        <v>11.1</v>
      </c>
      <c r="I154" s="219"/>
      <c r="J154" s="220">
        <f>ROUND(I154*H154,2)</f>
        <v>0</v>
      </c>
      <c r="K154" s="216" t="s">
        <v>168</v>
      </c>
      <c r="L154" s="46"/>
      <c r="M154" s="221" t="s">
        <v>19</v>
      </c>
      <c r="N154" s="222" t="s">
        <v>43</v>
      </c>
      <c r="O154" s="86"/>
      <c r="P154" s="223">
        <f>O154*H154</f>
        <v>0</v>
      </c>
      <c r="Q154" s="223">
        <v>0</v>
      </c>
      <c r="R154" s="223">
        <f>Q154*H154</f>
        <v>0</v>
      </c>
      <c r="S154" s="223">
        <v>0.0089999999999999993</v>
      </c>
      <c r="T154" s="224">
        <f>S154*H154</f>
        <v>0.099899999999999989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5" t="s">
        <v>169</v>
      </c>
      <c r="AT154" s="225" t="s">
        <v>164</v>
      </c>
      <c r="AU154" s="225" t="s">
        <v>81</v>
      </c>
      <c r="AY154" s="19" t="s">
        <v>162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9" t="s">
        <v>79</v>
      </c>
      <c r="BK154" s="226">
        <f>ROUND(I154*H154,2)</f>
        <v>0</v>
      </c>
      <c r="BL154" s="19" t="s">
        <v>169</v>
      </c>
      <c r="BM154" s="225" t="s">
        <v>3251</v>
      </c>
    </row>
    <row r="155" s="2" customFormat="1">
      <c r="A155" s="40"/>
      <c r="B155" s="41"/>
      <c r="C155" s="42"/>
      <c r="D155" s="227" t="s">
        <v>171</v>
      </c>
      <c r="E155" s="42"/>
      <c r="F155" s="228" t="s">
        <v>3252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171</v>
      </c>
      <c r="AU155" s="19" t="s">
        <v>81</v>
      </c>
    </row>
    <row r="156" s="2" customFormat="1">
      <c r="A156" s="40"/>
      <c r="B156" s="41"/>
      <c r="C156" s="42"/>
      <c r="D156" s="232" t="s">
        <v>173</v>
      </c>
      <c r="E156" s="42"/>
      <c r="F156" s="233" t="s">
        <v>3253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173</v>
      </c>
      <c r="AU156" s="19" t="s">
        <v>81</v>
      </c>
    </row>
    <row r="157" s="13" customFormat="1">
      <c r="A157" s="13"/>
      <c r="B157" s="234"/>
      <c r="C157" s="235"/>
      <c r="D157" s="227" t="s">
        <v>175</v>
      </c>
      <c r="E157" s="236" t="s">
        <v>19</v>
      </c>
      <c r="F157" s="237" t="s">
        <v>3254</v>
      </c>
      <c r="G157" s="235"/>
      <c r="H157" s="238">
        <v>11.1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175</v>
      </c>
      <c r="AU157" s="244" t="s">
        <v>81</v>
      </c>
      <c r="AV157" s="13" t="s">
        <v>81</v>
      </c>
      <c r="AW157" s="13" t="s">
        <v>33</v>
      </c>
      <c r="AX157" s="13" t="s">
        <v>72</v>
      </c>
      <c r="AY157" s="244" t="s">
        <v>162</v>
      </c>
    </row>
    <row r="158" s="14" customFormat="1">
      <c r="A158" s="14"/>
      <c r="B158" s="245"/>
      <c r="C158" s="246"/>
      <c r="D158" s="227" t="s">
        <v>175</v>
      </c>
      <c r="E158" s="247" t="s">
        <v>19</v>
      </c>
      <c r="F158" s="248" t="s">
        <v>177</v>
      </c>
      <c r="G158" s="246"/>
      <c r="H158" s="249">
        <v>11.1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175</v>
      </c>
      <c r="AU158" s="255" t="s">
        <v>81</v>
      </c>
      <c r="AV158" s="14" t="s">
        <v>169</v>
      </c>
      <c r="AW158" s="14" t="s">
        <v>33</v>
      </c>
      <c r="AX158" s="14" t="s">
        <v>79</v>
      </c>
      <c r="AY158" s="255" t="s">
        <v>162</v>
      </c>
    </row>
    <row r="159" s="12" customFormat="1" ht="22.8" customHeight="1">
      <c r="A159" s="12"/>
      <c r="B159" s="198"/>
      <c r="C159" s="199"/>
      <c r="D159" s="200" t="s">
        <v>71</v>
      </c>
      <c r="E159" s="212" t="s">
        <v>1718</v>
      </c>
      <c r="F159" s="212" t="s">
        <v>1719</v>
      </c>
      <c r="G159" s="199"/>
      <c r="H159" s="199"/>
      <c r="I159" s="202"/>
      <c r="J159" s="213">
        <f>BK159</f>
        <v>0</v>
      </c>
      <c r="K159" s="199"/>
      <c r="L159" s="204"/>
      <c r="M159" s="205"/>
      <c r="N159" s="206"/>
      <c r="O159" s="206"/>
      <c r="P159" s="207">
        <f>SUM(P160:P172)</f>
        <v>0</v>
      </c>
      <c r="Q159" s="206"/>
      <c r="R159" s="207">
        <f>SUM(R160:R172)</f>
        <v>0</v>
      </c>
      <c r="S159" s="206"/>
      <c r="T159" s="208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9" t="s">
        <v>79</v>
      </c>
      <c r="AT159" s="210" t="s">
        <v>71</v>
      </c>
      <c r="AU159" s="210" t="s">
        <v>79</v>
      </c>
      <c r="AY159" s="209" t="s">
        <v>162</v>
      </c>
      <c r="BK159" s="211">
        <f>SUM(BK160:BK172)</f>
        <v>0</v>
      </c>
    </row>
    <row r="160" s="2" customFormat="1" ht="24.15" customHeight="1">
      <c r="A160" s="40"/>
      <c r="B160" s="41"/>
      <c r="C160" s="214" t="s">
        <v>257</v>
      </c>
      <c r="D160" s="214" t="s">
        <v>164</v>
      </c>
      <c r="E160" s="215" t="s">
        <v>1720</v>
      </c>
      <c r="F160" s="216" t="s">
        <v>1721</v>
      </c>
      <c r="G160" s="217" t="s">
        <v>212</v>
      </c>
      <c r="H160" s="218">
        <v>0.23699999999999999</v>
      </c>
      <c r="I160" s="219"/>
      <c r="J160" s="220">
        <f>ROUND(I160*H160,2)</f>
        <v>0</v>
      </c>
      <c r="K160" s="216" t="s">
        <v>168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169</v>
      </c>
      <c r="AT160" s="225" t="s">
        <v>164</v>
      </c>
      <c r="AU160" s="225" t="s">
        <v>81</v>
      </c>
      <c r="AY160" s="19" t="s">
        <v>162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169</v>
      </c>
      <c r="BM160" s="225" t="s">
        <v>3255</v>
      </c>
    </row>
    <row r="161" s="2" customFormat="1">
      <c r="A161" s="40"/>
      <c r="B161" s="41"/>
      <c r="C161" s="42"/>
      <c r="D161" s="227" t="s">
        <v>171</v>
      </c>
      <c r="E161" s="42"/>
      <c r="F161" s="228" t="s">
        <v>1723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171</v>
      </c>
      <c r="AU161" s="19" t="s">
        <v>81</v>
      </c>
    </row>
    <row r="162" s="2" customFormat="1">
      <c r="A162" s="40"/>
      <c r="B162" s="41"/>
      <c r="C162" s="42"/>
      <c r="D162" s="232" t="s">
        <v>173</v>
      </c>
      <c r="E162" s="42"/>
      <c r="F162" s="233" t="s">
        <v>1724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173</v>
      </c>
      <c r="AU162" s="19" t="s">
        <v>81</v>
      </c>
    </row>
    <row r="163" s="2" customFormat="1" ht="24.15" customHeight="1">
      <c r="A163" s="40"/>
      <c r="B163" s="41"/>
      <c r="C163" s="214" t="s">
        <v>267</v>
      </c>
      <c r="D163" s="214" t="s">
        <v>164</v>
      </c>
      <c r="E163" s="215" t="s">
        <v>1731</v>
      </c>
      <c r="F163" s="216" t="s">
        <v>1732</v>
      </c>
      <c r="G163" s="217" t="s">
        <v>212</v>
      </c>
      <c r="H163" s="218">
        <v>0.23699999999999999</v>
      </c>
      <c r="I163" s="219"/>
      <c r="J163" s="220">
        <f>ROUND(I163*H163,2)</f>
        <v>0</v>
      </c>
      <c r="K163" s="216" t="s">
        <v>168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169</v>
      </c>
      <c r="AT163" s="225" t="s">
        <v>164</v>
      </c>
      <c r="AU163" s="225" t="s">
        <v>81</v>
      </c>
      <c r="AY163" s="19" t="s">
        <v>162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169</v>
      </c>
      <c r="BM163" s="225" t="s">
        <v>3256</v>
      </c>
    </row>
    <row r="164" s="2" customFormat="1">
      <c r="A164" s="40"/>
      <c r="B164" s="41"/>
      <c r="C164" s="42"/>
      <c r="D164" s="227" t="s">
        <v>171</v>
      </c>
      <c r="E164" s="42"/>
      <c r="F164" s="228" t="s">
        <v>1734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171</v>
      </c>
      <c r="AU164" s="19" t="s">
        <v>81</v>
      </c>
    </row>
    <row r="165" s="2" customFormat="1">
      <c r="A165" s="40"/>
      <c r="B165" s="41"/>
      <c r="C165" s="42"/>
      <c r="D165" s="232" t="s">
        <v>173</v>
      </c>
      <c r="E165" s="42"/>
      <c r="F165" s="233" t="s">
        <v>1735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173</v>
      </c>
      <c r="AU165" s="19" t="s">
        <v>81</v>
      </c>
    </row>
    <row r="166" s="2" customFormat="1" ht="24.15" customHeight="1">
      <c r="A166" s="40"/>
      <c r="B166" s="41"/>
      <c r="C166" s="214" t="s">
        <v>275</v>
      </c>
      <c r="D166" s="214" t="s">
        <v>164</v>
      </c>
      <c r="E166" s="215" t="s">
        <v>1736</v>
      </c>
      <c r="F166" s="216" t="s">
        <v>1737</v>
      </c>
      <c r="G166" s="217" t="s">
        <v>212</v>
      </c>
      <c r="H166" s="218">
        <v>4.5030000000000001</v>
      </c>
      <c r="I166" s="219"/>
      <c r="J166" s="220">
        <f>ROUND(I166*H166,2)</f>
        <v>0</v>
      </c>
      <c r="K166" s="216" t="s">
        <v>168</v>
      </c>
      <c r="L166" s="46"/>
      <c r="M166" s="221" t="s">
        <v>19</v>
      </c>
      <c r="N166" s="222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169</v>
      </c>
      <c r="AT166" s="225" t="s">
        <v>164</v>
      </c>
      <c r="AU166" s="225" t="s">
        <v>81</v>
      </c>
      <c r="AY166" s="19" t="s">
        <v>162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169</v>
      </c>
      <c r="BM166" s="225" t="s">
        <v>3257</v>
      </c>
    </row>
    <row r="167" s="2" customFormat="1">
      <c r="A167" s="40"/>
      <c r="B167" s="41"/>
      <c r="C167" s="42"/>
      <c r="D167" s="227" t="s">
        <v>171</v>
      </c>
      <c r="E167" s="42"/>
      <c r="F167" s="228" t="s">
        <v>1739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171</v>
      </c>
      <c r="AU167" s="19" t="s">
        <v>81</v>
      </c>
    </row>
    <row r="168" s="2" customFormat="1">
      <c r="A168" s="40"/>
      <c r="B168" s="41"/>
      <c r="C168" s="42"/>
      <c r="D168" s="232" t="s">
        <v>173</v>
      </c>
      <c r="E168" s="42"/>
      <c r="F168" s="233" t="s">
        <v>1740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173</v>
      </c>
      <c r="AU168" s="19" t="s">
        <v>81</v>
      </c>
    </row>
    <row r="169" s="13" customFormat="1">
      <c r="A169" s="13"/>
      <c r="B169" s="234"/>
      <c r="C169" s="235"/>
      <c r="D169" s="227" t="s">
        <v>175</v>
      </c>
      <c r="E169" s="236" t="s">
        <v>19</v>
      </c>
      <c r="F169" s="237" t="s">
        <v>3258</v>
      </c>
      <c r="G169" s="235"/>
      <c r="H169" s="238">
        <v>4.5030000000000001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175</v>
      </c>
      <c r="AU169" s="244" t="s">
        <v>81</v>
      </c>
      <c r="AV169" s="13" t="s">
        <v>81</v>
      </c>
      <c r="AW169" s="13" t="s">
        <v>33</v>
      </c>
      <c r="AX169" s="13" t="s">
        <v>79</v>
      </c>
      <c r="AY169" s="244" t="s">
        <v>162</v>
      </c>
    </row>
    <row r="170" s="2" customFormat="1" ht="33" customHeight="1">
      <c r="A170" s="40"/>
      <c r="B170" s="41"/>
      <c r="C170" s="214" t="s">
        <v>280</v>
      </c>
      <c r="D170" s="214" t="s">
        <v>164</v>
      </c>
      <c r="E170" s="215" t="s">
        <v>1742</v>
      </c>
      <c r="F170" s="216" t="s">
        <v>1118</v>
      </c>
      <c r="G170" s="217" t="s">
        <v>212</v>
      </c>
      <c r="H170" s="218">
        <v>0.23699999999999999</v>
      </c>
      <c r="I170" s="219"/>
      <c r="J170" s="220">
        <f>ROUND(I170*H170,2)</f>
        <v>0</v>
      </c>
      <c r="K170" s="216" t="s">
        <v>168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169</v>
      </c>
      <c r="AT170" s="225" t="s">
        <v>164</v>
      </c>
      <c r="AU170" s="225" t="s">
        <v>81</v>
      </c>
      <c r="AY170" s="19" t="s">
        <v>162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169</v>
      </c>
      <c r="BM170" s="225" t="s">
        <v>3259</v>
      </c>
    </row>
    <row r="171" s="2" customFormat="1">
      <c r="A171" s="40"/>
      <c r="B171" s="41"/>
      <c r="C171" s="42"/>
      <c r="D171" s="227" t="s">
        <v>171</v>
      </c>
      <c r="E171" s="42"/>
      <c r="F171" s="228" t="s">
        <v>1744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171</v>
      </c>
      <c r="AU171" s="19" t="s">
        <v>81</v>
      </c>
    </row>
    <row r="172" s="2" customFormat="1">
      <c r="A172" s="40"/>
      <c r="B172" s="41"/>
      <c r="C172" s="42"/>
      <c r="D172" s="232" t="s">
        <v>173</v>
      </c>
      <c r="E172" s="42"/>
      <c r="F172" s="233" t="s">
        <v>1745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173</v>
      </c>
      <c r="AU172" s="19" t="s">
        <v>81</v>
      </c>
    </row>
    <row r="173" s="12" customFormat="1" ht="22.8" customHeight="1">
      <c r="A173" s="12"/>
      <c r="B173" s="198"/>
      <c r="C173" s="199"/>
      <c r="D173" s="200" t="s">
        <v>71</v>
      </c>
      <c r="E173" s="212" t="s">
        <v>728</v>
      </c>
      <c r="F173" s="212" t="s">
        <v>729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SUM(P174:P176)</f>
        <v>0</v>
      </c>
      <c r="Q173" s="206"/>
      <c r="R173" s="207">
        <f>SUM(R174:R176)</f>
        <v>0</v>
      </c>
      <c r="S173" s="206"/>
      <c r="T173" s="208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79</v>
      </c>
      <c r="AT173" s="210" t="s">
        <v>71</v>
      </c>
      <c r="AU173" s="210" t="s">
        <v>79</v>
      </c>
      <c r="AY173" s="209" t="s">
        <v>162</v>
      </c>
      <c r="BK173" s="211">
        <f>SUM(BK174:BK176)</f>
        <v>0</v>
      </c>
    </row>
    <row r="174" s="2" customFormat="1" ht="21.75" customHeight="1">
      <c r="A174" s="40"/>
      <c r="B174" s="41"/>
      <c r="C174" s="214" t="s">
        <v>287</v>
      </c>
      <c r="D174" s="214" t="s">
        <v>164</v>
      </c>
      <c r="E174" s="215" t="s">
        <v>1746</v>
      </c>
      <c r="F174" s="216" t="s">
        <v>1747</v>
      </c>
      <c r="G174" s="217" t="s">
        <v>212</v>
      </c>
      <c r="H174" s="218">
        <v>0.18099999999999999</v>
      </c>
      <c r="I174" s="219"/>
      <c r="J174" s="220">
        <f>ROUND(I174*H174,2)</f>
        <v>0</v>
      </c>
      <c r="K174" s="216" t="s">
        <v>168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169</v>
      </c>
      <c r="AT174" s="225" t="s">
        <v>164</v>
      </c>
      <c r="AU174" s="225" t="s">
        <v>81</v>
      </c>
      <c r="AY174" s="19" t="s">
        <v>162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169</v>
      </c>
      <c r="BM174" s="225" t="s">
        <v>3260</v>
      </c>
    </row>
    <row r="175" s="2" customFormat="1">
      <c r="A175" s="40"/>
      <c r="B175" s="41"/>
      <c r="C175" s="42"/>
      <c r="D175" s="227" t="s">
        <v>171</v>
      </c>
      <c r="E175" s="42"/>
      <c r="F175" s="228" t="s">
        <v>1749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171</v>
      </c>
      <c r="AU175" s="19" t="s">
        <v>81</v>
      </c>
    </row>
    <row r="176" s="2" customFormat="1">
      <c r="A176" s="40"/>
      <c r="B176" s="41"/>
      <c r="C176" s="42"/>
      <c r="D176" s="232" t="s">
        <v>173</v>
      </c>
      <c r="E176" s="42"/>
      <c r="F176" s="233" t="s">
        <v>1750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173</v>
      </c>
      <c r="AU176" s="19" t="s">
        <v>81</v>
      </c>
    </row>
    <row r="177" s="12" customFormat="1" ht="25.92" customHeight="1">
      <c r="A177" s="12"/>
      <c r="B177" s="198"/>
      <c r="C177" s="199"/>
      <c r="D177" s="200" t="s">
        <v>71</v>
      </c>
      <c r="E177" s="201" t="s">
        <v>736</v>
      </c>
      <c r="F177" s="201" t="s">
        <v>737</v>
      </c>
      <c r="G177" s="199"/>
      <c r="H177" s="199"/>
      <c r="I177" s="202"/>
      <c r="J177" s="203">
        <f>BK177</f>
        <v>0</v>
      </c>
      <c r="K177" s="199"/>
      <c r="L177" s="204"/>
      <c r="M177" s="205"/>
      <c r="N177" s="206"/>
      <c r="O177" s="206"/>
      <c r="P177" s="207">
        <f>P178+P194+P269+P285+P295+P338</f>
        <v>0</v>
      </c>
      <c r="Q177" s="206"/>
      <c r="R177" s="207">
        <f>R178+R194+R269+R285+R295+R338</f>
        <v>0.24076499999999998</v>
      </c>
      <c r="S177" s="206"/>
      <c r="T177" s="208">
        <f>T178+T194+T269+T285+T295+T338</f>
        <v>0.1347564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9" t="s">
        <v>81</v>
      </c>
      <c r="AT177" s="210" t="s">
        <v>71</v>
      </c>
      <c r="AU177" s="210" t="s">
        <v>72</v>
      </c>
      <c r="AY177" s="209" t="s">
        <v>162</v>
      </c>
      <c r="BK177" s="211">
        <f>BK178+BK194+BK269+BK285+BK295+BK338</f>
        <v>0</v>
      </c>
    </row>
    <row r="178" s="12" customFormat="1" ht="22.8" customHeight="1">
      <c r="A178" s="12"/>
      <c r="B178" s="198"/>
      <c r="C178" s="199"/>
      <c r="D178" s="200" t="s">
        <v>71</v>
      </c>
      <c r="E178" s="212" t="s">
        <v>3261</v>
      </c>
      <c r="F178" s="212" t="s">
        <v>3262</v>
      </c>
      <c r="G178" s="199"/>
      <c r="H178" s="199"/>
      <c r="I178" s="202"/>
      <c r="J178" s="213">
        <f>BK178</f>
        <v>0</v>
      </c>
      <c r="K178" s="199"/>
      <c r="L178" s="204"/>
      <c r="M178" s="205"/>
      <c r="N178" s="206"/>
      <c r="O178" s="206"/>
      <c r="P178" s="207">
        <f>SUM(P179:P193)</f>
        <v>0</v>
      </c>
      <c r="Q178" s="206"/>
      <c r="R178" s="207">
        <f>SUM(R179:R193)</f>
        <v>0.0024349999999999997</v>
      </c>
      <c r="S178" s="206"/>
      <c r="T178" s="208">
        <f>SUM(T179:T193)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9" t="s">
        <v>81</v>
      </c>
      <c r="AT178" s="210" t="s">
        <v>71</v>
      </c>
      <c r="AU178" s="210" t="s">
        <v>79</v>
      </c>
      <c r="AY178" s="209" t="s">
        <v>162</v>
      </c>
      <c r="BK178" s="211">
        <f>SUM(BK179:BK193)</f>
        <v>0</v>
      </c>
    </row>
    <row r="179" s="2" customFormat="1" ht="16.5" customHeight="1">
      <c r="A179" s="40"/>
      <c r="B179" s="41"/>
      <c r="C179" s="214" t="s">
        <v>290</v>
      </c>
      <c r="D179" s="214" t="s">
        <v>164</v>
      </c>
      <c r="E179" s="215" t="s">
        <v>3263</v>
      </c>
      <c r="F179" s="216" t="s">
        <v>3264</v>
      </c>
      <c r="G179" s="217" t="s">
        <v>381</v>
      </c>
      <c r="H179" s="218">
        <v>1</v>
      </c>
      <c r="I179" s="219"/>
      <c r="J179" s="220">
        <f>ROUND(I179*H179,2)</f>
        <v>0</v>
      </c>
      <c r="K179" s="216" t="s">
        <v>168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0.0017899999999999999</v>
      </c>
      <c r="R179" s="223">
        <f>Q179*H179</f>
        <v>0.0017899999999999999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275</v>
      </c>
      <c r="AT179" s="225" t="s">
        <v>164</v>
      </c>
      <c r="AU179" s="225" t="s">
        <v>81</v>
      </c>
      <c r="AY179" s="19" t="s">
        <v>162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275</v>
      </c>
      <c r="BM179" s="225" t="s">
        <v>3265</v>
      </c>
    </row>
    <row r="180" s="2" customFormat="1">
      <c r="A180" s="40"/>
      <c r="B180" s="41"/>
      <c r="C180" s="42"/>
      <c r="D180" s="227" t="s">
        <v>171</v>
      </c>
      <c r="E180" s="42"/>
      <c r="F180" s="228" t="s">
        <v>3266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171</v>
      </c>
      <c r="AU180" s="19" t="s">
        <v>81</v>
      </c>
    </row>
    <row r="181" s="2" customFormat="1">
      <c r="A181" s="40"/>
      <c r="B181" s="41"/>
      <c r="C181" s="42"/>
      <c r="D181" s="232" t="s">
        <v>173</v>
      </c>
      <c r="E181" s="42"/>
      <c r="F181" s="233" t="s">
        <v>3267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173</v>
      </c>
      <c r="AU181" s="19" t="s">
        <v>81</v>
      </c>
    </row>
    <row r="182" s="2" customFormat="1" ht="16.5" customHeight="1">
      <c r="A182" s="40"/>
      <c r="B182" s="41"/>
      <c r="C182" s="214" t="s">
        <v>297</v>
      </c>
      <c r="D182" s="214" t="s">
        <v>164</v>
      </c>
      <c r="E182" s="215" t="s">
        <v>3268</v>
      </c>
      <c r="F182" s="216" t="s">
        <v>3269</v>
      </c>
      <c r="G182" s="217" t="s">
        <v>300</v>
      </c>
      <c r="H182" s="218">
        <v>1.5</v>
      </c>
      <c r="I182" s="219"/>
      <c r="J182" s="220">
        <f>ROUND(I182*H182,2)</f>
        <v>0</v>
      </c>
      <c r="K182" s="216" t="s">
        <v>168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0.00042999999999999999</v>
      </c>
      <c r="R182" s="223">
        <f>Q182*H182</f>
        <v>0.00064499999999999996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275</v>
      </c>
      <c r="AT182" s="225" t="s">
        <v>164</v>
      </c>
      <c r="AU182" s="225" t="s">
        <v>81</v>
      </c>
      <c r="AY182" s="19" t="s">
        <v>162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275</v>
      </c>
      <c r="BM182" s="225" t="s">
        <v>3270</v>
      </c>
    </row>
    <row r="183" s="2" customFormat="1">
      <c r="A183" s="40"/>
      <c r="B183" s="41"/>
      <c r="C183" s="42"/>
      <c r="D183" s="227" t="s">
        <v>171</v>
      </c>
      <c r="E183" s="42"/>
      <c r="F183" s="228" t="s">
        <v>3271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171</v>
      </c>
      <c r="AU183" s="19" t="s">
        <v>81</v>
      </c>
    </row>
    <row r="184" s="2" customFormat="1">
      <c r="A184" s="40"/>
      <c r="B184" s="41"/>
      <c r="C184" s="42"/>
      <c r="D184" s="232" t="s">
        <v>173</v>
      </c>
      <c r="E184" s="42"/>
      <c r="F184" s="233" t="s">
        <v>3272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173</v>
      </c>
      <c r="AU184" s="19" t="s">
        <v>81</v>
      </c>
    </row>
    <row r="185" s="2" customFormat="1" ht="16.5" customHeight="1">
      <c r="A185" s="40"/>
      <c r="B185" s="41"/>
      <c r="C185" s="214" t="s">
        <v>7</v>
      </c>
      <c r="D185" s="214" t="s">
        <v>164</v>
      </c>
      <c r="E185" s="215" t="s">
        <v>3273</v>
      </c>
      <c r="F185" s="216" t="s">
        <v>3274</v>
      </c>
      <c r="G185" s="217" t="s">
        <v>381</v>
      </c>
      <c r="H185" s="218">
        <v>1</v>
      </c>
      <c r="I185" s="219"/>
      <c r="J185" s="220">
        <f>ROUND(I185*H185,2)</f>
        <v>0</v>
      </c>
      <c r="K185" s="216" t="s">
        <v>168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275</v>
      </c>
      <c r="AT185" s="225" t="s">
        <v>164</v>
      </c>
      <c r="AU185" s="225" t="s">
        <v>81</v>
      </c>
      <c r="AY185" s="19" t="s">
        <v>162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275</v>
      </c>
      <c r="BM185" s="225" t="s">
        <v>3275</v>
      </c>
    </row>
    <row r="186" s="2" customFormat="1">
      <c r="A186" s="40"/>
      <c r="B186" s="41"/>
      <c r="C186" s="42"/>
      <c r="D186" s="227" t="s">
        <v>171</v>
      </c>
      <c r="E186" s="42"/>
      <c r="F186" s="228" t="s">
        <v>3276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171</v>
      </c>
      <c r="AU186" s="19" t="s">
        <v>81</v>
      </c>
    </row>
    <row r="187" s="2" customFormat="1">
      <c r="A187" s="40"/>
      <c r="B187" s="41"/>
      <c r="C187" s="42"/>
      <c r="D187" s="232" t="s">
        <v>173</v>
      </c>
      <c r="E187" s="42"/>
      <c r="F187" s="233" t="s">
        <v>3277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173</v>
      </c>
      <c r="AU187" s="19" t="s">
        <v>81</v>
      </c>
    </row>
    <row r="188" s="2" customFormat="1" ht="21.75" customHeight="1">
      <c r="A188" s="40"/>
      <c r="B188" s="41"/>
      <c r="C188" s="214" t="s">
        <v>312</v>
      </c>
      <c r="D188" s="214" t="s">
        <v>164</v>
      </c>
      <c r="E188" s="215" t="s">
        <v>3278</v>
      </c>
      <c r="F188" s="216" t="s">
        <v>3279</v>
      </c>
      <c r="G188" s="217" t="s">
        <v>300</v>
      </c>
      <c r="H188" s="218">
        <v>1.5</v>
      </c>
      <c r="I188" s="219"/>
      <c r="J188" s="220">
        <f>ROUND(I188*H188,2)</f>
        <v>0</v>
      </c>
      <c r="K188" s="216" t="s">
        <v>168</v>
      </c>
      <c r="L188" s="46"/>
      <c r="M188" s="221" t="s">
        <v>19</v>
      </c>
      <c r="N188" s="222" t="s">
        <v>43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275</v>
      </c>
      <c r="AT188" s="225" t="s">
        <v>164</v>
      </c>
      <c r="AU188" s="225" t="s">
        <v>81</v>
      </c>
      <c r="AY188" s="19" t="s">
        <v>162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275</v>
      </c>
      <c r="BM188" s="225" t="s">
        <v>3280</v>
      </c>
    </row>
    <row r="189" s="2" customFormat="1">
      <c r="A189" s="40"/>
      <c r="B189" s="41"/>
      <c r="C189" s="42"/>
      <c r="D189" s="227" t="s">
        <v>171</v>
      </c>
      <c r="E189" s="42"/>
      <c r="F189" s="228" t="s">
        <v>3281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171</v>
      </c>
      <c r="AU189" s="19" t="s">
        <v>81</v>
      </c>
    </row>
    <row r="190" s="2" customFormat="1">
      <c r="A190" s="40"/>
      <c r="B190" s="41"/>
      <c r="C190" s="42"/>
      <c r="D190" s="232" t="s">
        <v>173</v>
      </c>
      <c r="E190" s="42"/>
      <c r="F190" s="233" t="s">
        <v>3282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173</v>
      </c>
      <c r="AU190" s="19" t="s">
        <v>81</v>
      </c>
    </row>
    <row r="191" s="2" customFormat="1" ht="24.15" customHeight="1">
      <c r="A191" s="40"/>
      <c r="B191" s="41"/>
      <c r="C191" s="214" t="s">
        <v>315</v>
      </c>
      <c r="D191" s="214" t="s">
        <v>164</v>
      </c>
      <c r="E191" s="215" t="s">
        <v>3283</v>
      </c>
      <c r="F191" s="216" t="s">
        <v>3284</v>
      </c>
      <c r="G191" s="217" t="s">
        <v>212</v>
      </c>
      <c r="H191" s="218">
        <v>0.002</v>
      </c>
      <c r="I191" s="219"/>
      <c r="J191" s="220">
        <f>ROUND(I191*H191,2)</f>
        <v>0</v>
      </c>
      <c r="K191" s="216" t="s">
        <v>168</v>
      </c>
      <c r="L191" s="46"/>
      <c r="M191" s="221" t="s">
        <v>19</v>
      </c>
      <c r="N191" s="222" t="s">
        <v>43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275</v>
      </c>
      <c r="AT191" s="225" t="s">
        <v>164</v>
      </c>
      <c r="AU191" s="225" t="s">
        <v>81</v>
      </c>
      <c r="AY191" s="19" t="s">
        <v>162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79</v>
      </c>
      <c r="BK191" s="226">
        <f>ROUND(I191*H191,2)</f>
        <v>0</v>
      </c>
      <c r="BL191" s="19" t="s">
        <v>275</v>
      </c>
      <c r="BM191" s="225" t="s">
        <v>3285</v>
      </c>
    </row>
    <row r="192" s="2" customFormat="1">
      <c r="A192" s="40"/>
      <c r="B192" s="41"/>
      <c r="C192" s="42"/>
      <c r="D192" s="227" t="s">
        <v>171</v>
      </c>
      <c r="E192" s="42"/>
      <c r="F192" s="228" t="s">
        <v>3286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171</v>
      </c>
      <c r="AU192" s="19" t="s">
        <v>81</v>
      </c>
    </row>
    <row r="193" s="2" customFormat="1">
      <c r="A193" s="40"/>
      <c r="B193" s="41"/>
      <c r="C193" s="42"/>
      <c r="D193" s="232" t="s">
        <v>173</v>
      </c>
      <c r="E193" s="42"/>
      <c r="F193" s="233" t="s">
        <v>3287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173</v>
      </c>
      <c r="AU193" s="19" t="s">
        <v>81</v>
      </c>
    </row>
    <row r="194" s="12" customFormat="1" ht="22.8" customHeight="1">
      <c r="A194" s="12"/>
      <c r="B194" s="198"/>
      <c r="C194" s="199"/>
      <c r="D194" s="200" t="s">
        <v>71</v>
      </c>
      <c r="E194" s="212" t="s">
        <v>3288</v>
      </c>
      <c r="F194" s="212" t="s">
        <v>3289</v>
      </c>
      <c r="G194" s="199"/>
      <c r="H194" s="199"/>
      <c r="I194" s="202"/>
      <c r="J194" s="213">
        <f>BK194</f>
        <v>0</v>
      </c>
      <c r="K194" s="199"/>
      <c r="L194" s="204"/>
      <c r="M194" s="205"/>
      <c r="N194" s="206"/>
      <c r="O194" s="206"/>
      <c r="P194" s="207">
        <f>SUM(P195:P268)</f>
        <v>0</v>
      </c>
      <c r="Q194" s="206"/>
      <c r="R194" s="207">
        <f>SUM(R195:R268)</f>
        <v>0.017117999999999998</v>
      </c>
      <c r="S194" s="206"/>
      <c r="T194" s="208">
        <f>SUM(T195:T268)</f>
        <v>0.0026700000000000001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9" t="s">
        <v>81</v>
      </c>
      <c r="AT194" s="210" t="s">
        <v>71</v>
      </c>
      <c r="AU194" s="210" t="s">
        <v>79</v>
      </c>
      <c r="AY194" s="209" t="s">
        <v>162</v>
      </c>
      <c r="BK194" s="211">
        <f>SUM(BK195:BK268)</f>
        <v>0</v>
      </c>
    </row>
    <row r="195" s="2" customFormat="1" ht="24.15" customHeight="1">
      <c r="A195" s="40"/>
      <c r="B195" s="41"/>
      <c r="C195" s="214" t="s">
        <v>322</v>
      </c>
      <c r="D195" s="214" t="s">
        <v>164</v>
      </c>
      <c r="E195" s="215" t="s">
        <v>3290</v>
      </c>
      <c r="F195" s="216" t="s">
        <v>3291</v>
      </c>
      <c r="G195" s="217" t="s">
        <v>381</v>
      </c>
      <c r="H195" s="218">
        <v>1</v>
      </c>
      <c r="I195" s="219"/>
      <c r="J195" s="220">
        <f>ROUND(I195*H195,2)</f>
        <v>0</v>
      </c>
      <c r="K195" s="216" t="s">
        <v>168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3.0000000000000001E-05</v>
      </c>
      <c r="R195" s="223">
        <f>Q195*H195</f>
        <v>3.0000000000000001E-05</v>
      </c>
      <c r="S195" s="223">
        <v>0.00066</v>
      </c>
      <c r="T195" s="224">
        <f>S195*H195</f>
        <v>0.00066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275</v>
      </c>
      <c r="AT195" s="225" t="s">
        <v>164</v>
      </c>
      <c r="AU195" s="225" t="s">
        <v>81</v>
      </c>
      <c r="AY195" s="19" t="s">
        <v>162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275</v>
      </c>
      <c r="BM195" s="225" t="s">
        <v>3292</v>
      </c>
    </row>
    <row r="196" s="2" customFormat="1">
      <c r="A196" s="40"/>
      <c r="B196" s="41"/>
      <c r="C196" s="42"/>
      <c r="D196" s="227" t="s">
        <v>171</v>
      </c>
      <c r="E196" s="42"/>
      <c r="F196" s="228" t="s">
        <v>3293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171</v>
      </c>
      <c r="AU196" s="19" t="s">
        <v>81</v>
      </c>
    </row>
    <row r="197" s="2" customFormat="1">
      <c r="A197" s="40"/>
      <c r="B197" s="41"/>
      <c r="C197" s="42"/>
      <c r="D197" s="232" t="s">
        <v>173</v>
      </c>
      <c r="E197" s="42"/>
      <c r="F197" s="233" t="s">
        <v>3294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173</v>
      </c>
      <c r="AU197" s="19" t="s">
        <v>81</v>
      </c>
    </row>
    <row r="198" s="2" customFormat="1" ht="16.5" customHeight="1">
      <c r="A198" s="40"/>
      <c r="B198" s="41"/>
      <c r="C198" s="256" t="s">
        <v>329</v>
      </c>
      <c r="D198" s="256" t="s">
        <v>237</v>
      </c>
      <c r="E198" s="257" t="s">
        <v>3295</v>
      </c>
      <c r="F198" s="258" t="s">
        <v>3296</v>
      </c>
      <c r="G198" s="259" t="s">
        <v>381</v>
      </c>
      <c r="H198" s="260">
        <v>1</v>
      </c>
      <c r="I198" s="261"/>
      <c r="J198" s="262">
        <f>ROUND(I198*H198,2)</f>
        <v>0</v>
      </c>
      <c r="K198" s="258" t="s">
        <v>168</v>
      </c>
      <c r="L198" s="263"/>
      <c r="M198" s="264" t="s">
        <v>19</v>
      </c>
      <c r="N198" s="265" t="s">
        <v>43</v>
      </c>
      <c r="O198" s="86"/>
      <c r="P198" s="223">
        <f>O198*H198</f>
        <v>0</v>
      </c>
      <c r="Q198" s="223">
        <v>6.0000000000000002E-05</v>
      </c>
      <c r="R198" s="223">
        <f>Q198*H198</f>
        <v>6.0000000000000002E-05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378</v>
      </c>
      <c r="AT198" s="225" t="s">
        <v>237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275</v>
      </c>
      <c r="BM198" s="225" t="s">
        <v>3297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3296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 ht="24.15" customHeight="1">
      <c r="A200" s="40"/>
      <c r="B200" s="41"/>
      <c r="C200" s="214" t="s">
        <v>336</v>
      </c>
      <c r="D200" s="214" t="s">
        <v>164</v>
      </c>
      <c r="E200" s="215" t="s">
        <v>3298</v>
      </c>
      <c r="F200" s="216" t="s">
        <v>3299</v>
      </c>
      <c r="G200" s="217" t="s">
        <v>381</v>
      </c>
      <c r="H200" s="218">
        <v>1</v>
      </c>
      <c r="I200" s="219"/>
      <c r="J200" s="220">
        <f>ROUND(I200*H200,2)</f>
        <v>0</v>
      </c>
      <c r="K200" s="216" t="s">
        <v>168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4.0000000000000003E-05</v>
      </c>
      <c r="R200" s="223">
        <f>Q200*H200</f>
        <v>4.0000000000000003E-05</v>
      </c>
      <c r="S200" s="223">
        <v>0.00092000000000000003</v>
      </c>
      <c r="T200" s="224">
        <f>S200*H200</f>
        <v>0.00092000000000000003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275</v>
      </c>
      <c r="AT200" s="225" t="s">
        <v>164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275</v>
      </c>
      <c r="BM200" s="225" t="s">
        <v>3300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3301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2" customFormat="1">
      <c r="A202" s="40"/>
      <c r="B202" s="41"/>
      <c r="C202" s="42"/>
      <c r="D202" s="232" t="s">
        <v>173</v>
      </c>
      <c r="E202" s="42"/>
      <c r="F202" s="233" t="s">
        <v>3302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173</v>
      </c>
      <c r="AU202" s="19" t="s">
        <v>81</v>
      </c>
    </row>
    <row r="203" s="2" customFormat="1" ht="16.5" customHeight="1">
      <c r="A203" s="40"/>
      <c r="B203" s="41"/>
      <c r="C203" s="256" t="s">
        <v>343</v>
      </c>
      <c r="D203" s="256" t="s">
        <v>237</v>
      </c>
      <c r="E203" s="257" t="s">
        <v>3303</v>
      </c>
      <c r="F203" s="258" t="s">
        <v>3304</v>
      </c>
      <c r="G203" s="259" t="s">
        <v>381</v>
      </c>
      <c r="H203" s="260">
        <v>1</v>
      </c>
      <c r="I203" s="261"/>
      <c r="J203" s="262">
        <f>ROUND(I203*H203,2)</f>
        <v>0</v>
      </c>
      <c r="K203" s="258" t="s">
        <v>168</v>
      </c>
      <c r="L203" s="263"/>
      <c r="M203" s="264" t="s">
        <v>19</v>
      </c>
      <c r="N203" s="265" t="s">
        <v>43</v>
      </c>
      <c r="O203" s="86"/>
      <c r="P203" s="223">
        <f>O203*H203</f>
        <v>0</v>
      </c>
      <c r="Q203" s="223">
        <v>8.0000000000000007E-05</v>
      </c>
      <c r="R203" s="223">
        <f>Q203*H203</f>
        <v>8.0000000000000007E-05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378</v>
      </c>
      <c r="AT203" s="225" t="s">
        <v>237</v>
      </c>
      <c r="AU203" s="225" t="s">
        <v>81</v>
      </c>
      <c r="AY203" s="19" t="s">
        <v>162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275</v>
      </c>
      <c r="BM203" s="225" t="s">
        <v>3305</v>
      </c>
    </row>
    <row r="204" s="2" customFormat="1">
      <c r="A204" s="40"/>
      <c r="B204" s="41"/>
      <c r="C204" s="42"/>
      <c r="D204" s="227" t="s">
        <v>171</v>
      </c>
      <c r="E204" s="42"/>
      <c r="F204" s="228" t="s">
        <v>3304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171</v>
      </c>
      <c r="AU204" s="19" t="s">
        <v>81</v>
      </c>
    </row>
    <row r="205" s="2" customFormat="1" ht="24.15" customHeight="1">
      <c r="A205" s="40"/>
      <c r="B205" s="41"/>
      <c r="C205" s="214" t="s">
        <v>350</v>
      </c>
      <c r="D205" s="214" t="s">
        <v>164</v>
      </c>
      <c r="E205" s="215" t="s">
        <v>3306</v>
      </c>
      <c r="F205" s="216" t="s">
        <v>3307</v>
      </c>
      <c r="G205" s="217" t="s">
        <v>381</v>
      </c>
      <c r="H205" s="218">
        <v>1</v>
      </c>
      <c r="I205" s="219"/>
      <c r="J205" s="220">
        <f>ROUND(I205*H205,2)</f>
        <v>0</v>
      </c>
      <c r="K205" s="216" t="s">
        <v>168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4.0000000000000003E-05</v>
      </c>
      <c r="R205" s="223">
        <f>Q205*H205</f>
        <v>4.0000000000000003E-05</v>
      </c>
      <c r="S205" s="223">
        <v>0.00109</v>
      </c>
      <c r="T205" s="224">
        <f>S205*H205</f>
        <v>0.00109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275</v>
      </c>
      <c r="AT205" s="225" t="s">
        <v>164</v>
      </c>
      <c r="AU205" s="225" t="s">
        <v>81</v>
      </c>
      <c r="AY205" s="19" t="s">
        <v>162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275</v>
      </c>
      <c r="BM205" s="225" t="s">
        <v>3308</v>
      </c>
    </row>
    <row r="206" s="2" customFormat="1">
      <c r="A206" s="40"/>
      <c r="B206" s="41"/>
      <c r="C206" s="42"/>
      <c r="D206" s="227" t="s">
        <v>171</v>
      </c>
      <c r="E206" s="42"/>
      <c r="F206" s="228" t="s">
        <v>3309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171</v>
      </c>
      <c r="AU206" s="19" t="s">
        <v>81</v>
      </c>
    </row>
    <row r="207" s="2" customFormat="1">
      <c r="A207" s="40"/>
      <c r="B207" s="41"/>
      <c r="C207" s="42"/>
      <c r="D207" s="232" t="s">
        <v>173</v>
      </c>
      <c r="E207" s="42"/>
      <c r="F207" s="233" t="s">
        <v>3310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173</v>
      </c>
      <c r="AU207" s="19" t="s">
        <v>81</v>
      </c>
    </row>
    <row r="208" s="2" customFormat="1" ht="16.5" customHeight="1">
      <c r="A208" s="40"/>
      <c r="B208" s="41"/>
      <c r="C208" s="256" t="s">
        <v>357</v>
      </c>
      <c r="D208" s="256" t="s">
        <v>237</v>
      </c>
      <c r="E208" s="257" t="s">
        <v>3311</v>
      </c>
      <c r="F208" s="258" t="s">
        <v>3312</v>
      </c>
      <c r="G208" s="259" t="s">
        <v>381</v>
      </c>
      <c r="H208" s="260">
        <v>1</v>
      </c>
      <c r="I208" s="261"/>
      <c r="J208" s="262">
        <f>ROUND(I208*H208,2)</f>
        <v>0</v>
      </c>
      <c r="K208" s="258" t="s">
        <v>388</v>
      </c>
      <c r="L208" s="263"/>
      <c r="M208" s="264" t="s">
        <v>19</v>
      </c>
      <c r="N208" s="265" t="s">
        <v>43</v>
      </c>
      <c r="O208" s="86"/>
      <c r="P208" s="223">
        <f>O208*H208</f>
        <v>0</v>
      </c>
      <c r="Q208" s="223">
        <v>0.00018000000000000001</v>
      </c>
      <c r="R208" s="223">
        <f>Q208*H208</f>
        <v>0.00018000000000000001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378</v>
      </c>
      <c r="AT208" s="225" t="s">
        <v>237</v>
      </c>
      <c r="AU208" s="225" t="s">
        <v>81</v>
      </c>
      <c r="AY208" s="19" t="s">
        <v>162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275</v>
      </c>
      <c r="BM208" s="225" t="s">
        <v>3313</v>
      </c>
    </row>
    <row r="209" s="2" customFormat="1">
      <c r="A209" s="40"/>
      <c r="B209" s="41"/>
      <c r="C209" s="42"/>
      <c r="D209" s="227" t="s">
        <v>171</v>
      </c>
      <c r="E209" s="42"/>
      <c r="F209" s="228" t="s">
        <v>3312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171</v>
      </c>
      <c r="AU209" s="19" t="s">
        <v>81</v>
      </c>
    </row>
    <row r="210" s="2" customFormat="1" ht="24.15" customHeight="1">
      <c r="A210" s="40"/>
      <c r="B210" s="41"/>
      <c r="C210" s="214" t="s">
        <v>363</v>
      </c>
      <c r="D210" s="214" t="s">
        <v>164</v>
      </c>
      <c r="E210" s="215" t="s">
        <v>3314</v>
      </c>
      <c r="F210" s="216" t="s">
        <v>3315</v>
      </c>
      <c r="G210" s="217" t="s">
        <v>300</v>
      </c>
      <c r="H210" s="218">
        <v>11.6</v>
      </c>
      <c r="I210" s="219"/>
      <c r="J210" s="220">
        <f>ROUND(I210*H210,2)</f>
        <v>0</v>
      </c>
      <c r="K210" s="216" t="s">
        <v>168</v>
      </c>
      <c r="L210" s="46"/>
      <c r="M210" s="221" t="s">
        <v>19</v>
      </c>
      <c r="N210" s="222" t="s">
        <v>43</v>
      </c>
      <c r="O210" s="86"/>
      <c r="P210" s="223">
        <f>O210*H210</f>
        <v>0</v>
      </c>
      <c r="Q210" s="223">
        <v>0.00080999999999999996</v>
      </c>
      <c r="R210" s="223">
        <f>Q210*H210</f>
        <v>0.0093959999999999998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275</v>
      </c>
      <c r="AT210" s="225" t="s">
        <v>164</v>
      </c>
      <c r="AU210" s="225" t="s">
        <v>81</v>
      </c>
      <c r="AY210" s="19" t="s">
        <v>162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275</v>
      </c>
      <c r="BM210" s="225" t="s">
        <v>3316</v>
      </c>
    </row>
    <row r="211" s="2" customFormat="1">
      <c r="A211" s="40"/>
      <c r="B211" s="41"/>
      <c r="C211" s="42"/>
      <c r="D211" s="227" t="s">
        <v>171</v>
      </c>
      <c r="E211" s="42"/>
      <c r="F211" s="228" t="s">
        <v>3317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171</v>
      </c>
      <c r="AU211" s="19" t="s">
        <v>81</v>
      </c>
    </row>
    <row r="212" s="2" customFormat="1">
      <c r="A212" s="40"/>
      <c r="B212" s="41"/>
      <c r="C212" s="42"/>
      <c r="D212" s="232" t="s">
        <v>173</v>
      </c>
      <c r="E212" s="42"/>
      <c r="F212" s="233" t="s">
        <v>3318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173</v>
      </c>
      <c r="AU212" s="19" t="s">
        <v>81</v>
      </c>
    </row>
    <row r="213" s="15" customFormat="1">
      <c r="A213" s="15"/>
      <c r="B213" s="266"/>
      <c r="C213" s="267"/>
      <c r="D213" s="227" t="s">
        <v>175</v>
      </c>
      <c r="E213" s="268" t="s">
        <v>19</v>
      </c>
      <c r="F213" s="269" t="s">
        <v>3235</v>
      </c>
      <c r="G213" s="267"/>
      <c r="H213" s="268" t="s">
        <v>19</v>
      </c>
      <c r="I213" s="270"/>
      <c r="J213" s="267"/>
      <c r="K213" s="267"/>
      <c r="L213" s="271"/>
      <c r="M213" s="272"/>
      <c r="N213" s="273"/>
      <c r="O213" s="273"/>
      <c r="P213" s="273"/>
      <c r="Q213" s="273"/>
      <c r="R213" s="273"/>
      <c r="S213" s="273"/>
      <c r="T213" s="27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5" t="s">
        <v>175</v>
      </c>
      <c r="AU213" s="275" t="s">
        <v>81</v>
      </c>
      <c r="AV213" s="15" t="s">
        <v>79</v>
      </c>
      <c r="AW213" s="15" t="s">
        <v>33</v>
      </c>
      <c r="AX213" s="15" t="s">
        <v>72</v>
      </c>
      <c r="AY213" s="275" t="s">
        <v>162</v>
      </c>
    </row>
    <row r="214" s="13" customFormat="1">
      <c r="A214" s="13"/>
      <c r="B214" s="234"/>
      <c r="C214" s="235"/>
      <c r="D214" s="227" t="s">
        <v>175</v>
      </c>
      <c r="E214" s="236" t="s">
        <v>19</v>
      </c>
      <c r="F214" s="237" t="s">
        <v>3319</v>
      </c>
      <c r="G214" s="235"/>
      <c r="H214" s="238">
        <v>6.5999999999999996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175</v>
      </c>
      <c r="AU214" s="244" t="s">
        <v>81</v>
      </c>
      <c r="AV214" s="13" t="s">
        <v>81</v>
      </c>
      <c r="AW214" s="13" t="s">
        <v>33</v>
      </c>
      <c r="AX214" s="13" t="s">
        <v>72</v>
      </c>
      <c r="AY214" s="244" t="s">
        <v>162</v>
      </c>
    </row>
    <row r="215" s="13" customFormat="1">
      <c r="A215" s="13"/>
      <c r="B215" s="234"/>
      <c r="C215" s="235"/>
      <c r="D215" s="227" t="s">
        <v>175</v>
      </c>
      <c r="E215" s="236" t="s">
        <v>19</v>
      </c>
      <c r="F215" s="237" t="s">
        <v>3320</v>
      </c>
      <c r="G215" s="235"/>
      <c r="H215" s="238">
        <v>5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175</v>
      </c>
      <c r="AU215" s="244" t="s">
        <v>81</v>
      </c>
      <c r="AV215" s="13" t="s">
        <v>81</v>
      </c>
      <c r="AW215" s="13" t="s">
        <v>33</v>
      </c>
      <c r="AX215" s="13" t="s">
        <v>72</v>
      </c>
      <c r="AY215" s="244" t="s">
        <v>162</v>
      </c>
    </row>
    <row r="216" s="14" customFormat="1">
      <c r="A216" s="14"/>
      <c r="B216" s="245"/>
      <c r="C216" s="246"/>
      <c r="D216" s="227" t="s">
        <v>175</v>
      </c>
      <c r="E216" s="247" t="s">
        <v>19</v>
      </c>
      <c r="F216" s="248" t="s">
        <v>177</v>
      </c>
      <c r="G216" s="246"/>
      <c r="H216" s="249">
        <v>11.6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175</v>
      </c>
      <c r="AU216" s="255" t="s">
        <v>81</v>
      </c>
      <c r="AV216" s="14" t="s">
        <v>169</v>
      </c>
      <c r="AW216" s="14" t="s">
        <v>33</v>
      </c>
      <c r="AX216" s="14" t="s">
        <v>79</v>
      </c>
      <c r="AY216" s="255" t="s">
        <v>162</v>
      </c>
    </row>
    <row r="217" s="2" customFormat="1" ht="33" customHeight="1">
      <c r="A217" s="40"/>
      <c r="B217" s="41"/>
      <c r="C217" s="214" t="s">
        <v>371</v>
      </c>
      <c r="D217" s="214" t="s">
        <v>164</v>
      </c>
      <c r="E217" s="215" t="s">
        <v>3321</v>
      </c>
      <c r="F217" s="216" t="s">
        <v>3322</v>
      </c>
      <c r="G217" s="217" t="s">
        <v>300</v>
      </c>
      <c r="H217" s="218">
        <v>4</v>
      </c>
      <c r="I217" s="219"/>
      <c r="J217" s="220">
        <f>ROUND(I217*H217,2)</f>
        <v>0</v>
      </c>
      <c r="K217" s="216" t="s">
        <v>168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0.00058</v>
      </c>
      <c r="R217" s="223">
        <f>Q217*H217</f>
        <v>0.00232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275</v>
      </c>
      <c r="AT217" s="225" t="s">
        <v>164</v>
      </c>
      <c r="AU217" s="225" t="s">
        <v>81</v>
      </c>
      <c r="AY217" s="19" t="s">
        <v>162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275</v>
      </c>
      <c r="BM217" s="225" t="s">
        <v>3323</v>
      </c>
    </row>
    <row r="218" s="2" customFormat="1">
      <c r="A218" s="40"/>
      <c r="B218" s="41"/>
      <c r="C218" s="42"/>
      <c r="D218" s="227" t="s">
        <v>171</v>
      </c>
      <c r="E218" s="42"/>
      <c r="F218" s="228" t="s">
        <v>3324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171</v>
      </c>
      <c r="AU218" s="19" t="s">
        <v>81</v>
      </c>
    </row>
    <row r="219" s="2" customFormat="1">
      <c r="A219" s="40"/>
      <c r="B219" s="41"/>
      <c r="C219" s="42"/>
      <c r="D219" s="232" t="s">
        <v>173</v>
      </c>
      <c r="E219" s="42"/>
      <c r="F219" s="233" t="s">
        <v>3325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173</v>
      </c>
      <c r="AU219" s="19" t="s">
        <v>81</v>
      </c>
    </row>
    <row r="220" s="15" customFormat="1">
      <c r="A220" s="15"/>
      <c r="B220" s="266"/>
      <c r="C220" s="267"/>
      <c r="D220" s="227" t="s">
        <v>175</v>
      </c>
      <c r="E220" s="268" t="s">
        <v>19</v>
      </c>
      <c r="F220" s="269" t="s">
        <v>3237</v>
      </c>
      <c r="G220" s="267"/>
      <c r="H220" s="268" t="s">
        <v>19</v>
      </c>
      <c r="I220" s="270"/>
      <c r="J220" s="267"/>
      <c r="K220" s="267"/>
      <c r="L220" s="271"/>
      <c r="M220" s="272"/>
      <c r="N220" s="273"/>
      <c r="O220" s="273"/>
      <c r="P220" s="273"/>
      <c r="Q220" s="273"/>
      <c r="R220" s="273"/>
      <c r="S220" s="273"/>
      <c r="T220" s="27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5" t="s">
        <v>175</v>
      </c>
      <c r="AU220" s="275" t="s">
        <v>81</v>
      </c>
      <c r="AV220" s="15" t="s">
        <v>79</v>
      </c>
      <c r="AW220" s="15" t="s">
        <v>33</v>
      </c>
      <c r="AX220" s="15" t="s">
        <v>72</v>
      </c>
      <c r="AY220" s="275" t="s">
        <v>162</v>
      </c>
    </row>
    <row r="221" s="13" customFormat="1">
      <c r="A221" s="13"/>
      <c r="B221" s="234"/>
      <c r="C221" s="235"/>
      <c r="D221" s="227" t="s">
        <v>175</v>
      </c>
      <c r="E221" s="236" t="s">
        <v>19</v>
      </c>
      <c r="F221" s="237" t="s">
        <v>3326</v>
      </c>
      <c r="G221" s="235"/>
      <c r="H221" s="238">
        <v>3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175</v>
      </c>
      <c r="AU221" s="244" t="s">
        <v>81</v>
      </c>
      <c r="AV221" s="13" t="s">
        <v>81</v>
      </c>
      <c r="AW221" s="13" t="s">
        <v>33</v>
      </c>
      <c r="AX221" s="13" t="s">
        <v>72</v>
      </c>
      <c r="AY221" s="244" t="s">
        <v>162</v>
      </c>
    </row>
    <row r="222" s="13" customFormat="1">
      <c r="A222" s="13"/>
      <c r="B222" s="234"/>
      <c r="C222" s="235"/>
      <c r="D222" s="227" t="s">
        <v>175</v>
      </c>
      <c r="E222" s="236" t="s">
        <v>19</v>
      </c>
      <c r="F222" s="237" t="s">
        <v>3327</v>
      </c>
      <c r="G222" s="235"/>
      <c r="H222" s="238">
        <v>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175</v>
      </c>
      <c r="AU222" s="244" t="s">
        <v>81</v>
      </c>
      <c r="AV222" s="13" t="s">
        <v>81</v>
      </c>
      <c r="AW222" s="13" t="s">
        <v>33</v>
      </c>
      <c r="AX222" s="13" t="s">
        <v>72</v>
      </c>
      <c r="AY222" s="244" t="s">
        <v>162</v>
      </c>
    </row>
    <row r="223" s="14" customFormat="1">
      <c r="A223" s="14"/>
      <c r="B223" s="245"/>
      <c r="C223" s="246"/>
      <c r="D223" s="227" t="s">
        <v>175</v>
      </c>
      <c r="E223" s="247" t="s">
        <v>19</v>
      </c>
      <c r="F223" s="248" t="s">
        <v>177</v>
      </c>
      <c r="G223" s="246"/>
      <c r="H223" s="249">
        <v>4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175</v>
      </c>
      <c r="AU223" s="255" t="s">
        <v>81</v>
      </c>
      <c r="AV223" s="14" t="s">
        <v>169</v>
      </c>
      <c r="AW223" s="14" t="s">
        <v>33</v>
      </c>
      <c r="AX223" s="14" t="s">
        <v>79</v>
      </c>
      <c r="AY223" s="255" t="s">
        <v>162</v>
      </c>
    </row>
    <row r="224" s="2" customFormat="1" ht="37.8" customHeight="1">
      <c r="A224" s="40"/>
      <c r="B224" s="41"/>
      <c r="C224" s="214" t="s">
        <v>378</v>
      </c>
      <c r="D224" s="214" t="s">
        <v>164</v>
      </c>
      <c r="E224" s="215" t="s">
        <v>3328</v>
      </c>
      <c r="F224" s="216" t="s">
        <v>3329</v>
      </c>
      <c r="G224" s="217" t="s">
        <v>300</v>
      </c>
      <c r="H224" s="218">
        <v>11.6</v>
      </c>
      <c r="I224" s="219"/>
      <c r="J224" s="220">
        <f>ROUND(I224*H224,2)</f>
        <v>0</v>
      </c>
      <c r="K224" s="216" t="s">
        <v>168</v>
      </c>
      <c r="L224" s="46"/>
      <c r="M224" s="221" t="s">
        <v>19</v>
      </c>
      <c r="N224" s="222" t="s">
        <v>43</v>
      </c>
      <c r="O224" s="86"/>
      <c r="P224" s="223">
        <f>O224*H224</f>
        <v>0</v>
      </c>
      <c r="Q224" s="223">
        <v>4.0000000000000003E-05</v>
      </c>
      <c r="R224" s="223">
        <f>Q224*H224</f>
        <v>0.000464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275</v>
      </c>
      <c r="AT224" s="225" t="s">
        <v>164</v>
      </c>
      <c r="AU224" s="225" t="s">
        <v>81</v>
      </c>
      <c r="AY224" s="19" t="s">
        <v>162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275</v>
      </c>
      <c r="BM224" s="225" t="s">
        <v>3330</v>
      </c>
    </row>
    <row r="225" s="2" customFormat="1">
      <c r="A225" s="40"/>
      <c r="B225" s="41"/>
      <c r="C225" s="42"/>
      <c r="D225" s="227" t="s">
        <v>171</v>
      </c>
      <c r="E225" s="42"/>
      <c r="F225" s="228" t="s">
        <v>3331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171</v>
      </c>
      <c r="AU225" s="19" t="s">
        <v>81</v>
      </c>
    </row>
    <row r="226" s="2" customFormat="1">
      <c r="A226" s="40"/>
      <c r="B226" s="41"/>
      <c r="C226" s="42"/>
      <c r="D226" s="232" t="s">
        <v>173</v>
      </c>
      <c r="E226" s="42"/>
      <c r="F226" s="233" t="s">
        <v>3332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173</v>
      </c>
      <c r="AU226" s="19" t="s">
        <v>81</v>
      </c>
    </row>
    <row r="227" s="13" customFormat="1">
      <c r="A227" s="13"/>
      <c r="B227" s="234"/>
      <c r="C227" s="235"/>
      <c r="D227" s="227" t="s">
        <v>175</v>
      </c>
      <c r="E227" s="236" t="s">
        <v>19</v>
      </c>
      <c r="F227" s="237" t="s">
        <v>3333</v>
      </c>
      <c r="G227" s="235"/>
      <c r="H227" s="238">
        <v>11.6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175</v>
      </c>
      <c r="AU227" s="244" t="s">
        <v>81</v>
      </c>
      <c r="AV227" s="13" t="s">
        <v>81</v>
      </c>
      <c r="AW227" s="13" t="s">
        <v>33</v>
      </c>
      <c r="AX227" s="13" t="s">
        <v>72</v>
      </c>
      <c r="AY227" s="244" t="s">
        <v>162</v>
      </c>
    </row>
    <row r="228" s="14" customFormat="1">
      <c r="A228" s="14"/>
      <c r="B228" s="245"/>
      <c r="C228" s="246"/>
      <c r="D228" s="227" t="s">
        <v>175</v>
      </c>
      <c r="E228" s="247" t="s">
        <v>19</v>
      </c>
      <c r="F228" s="248" t="s">
        <v>177</v>
      </c>
      <c r="G228" s="246"/>
      <c r="H228" s="249">
        <v>11.6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175</v>
      </c>
      <c r="AU228" s="255" t="s">
        <v>81</v>
      </c>
      <c r="AV228" s="14" t="s">
        <v>169</v>
      </c>
      <c r="AW228" s="14" t="s">
        <v>33</v>
      </c>
      <c r="AX228" s="14" t="s">
        <v>79</v>
      </c>
      <c r="AY228" s="255" t="s">
        <v>162</v>
      </c>
    </row>
    <row r="229" s="2" customFormat="1" ht="37.8" customHeight="1">
      <c r="A229" s="40"/>
      <c r="B229" s="41"/>
      <c r="C229" s="214" t="s">
        <v>385</v>
      </c>
      <c r="D229" s="214" t="s">
        <v>164</v>
      </c>
      <c r="E229" s="215" t="s">
        <v>3334</v>
      </c>
      <c r="F229" s="216" t="s">
        <v>3335</v>
      </c>
      <c r="G229" s="217" t="s">
        <v>300</v>
      </c>
      <c r="H229" s="218">
        <v>3</v>
      </c>
      <c r="I229" s="219"/>
      <c r="J229" s="220">
        <f>ROUND(I229*H229,2)</f>
        <v>0</v>
      </c>
      <c r="K229" s="216" t="s">
        <v>168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0.00034000000000000002</v>
      </c>
      <c r="R229" s="223">
        <f>Q229*H229</f>
        <v>0.0010200000000000001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275</v>
      </c>
      <c r="AT229" s="225" t="s">
        <v>164</v>
      </c>
      <c r="AU229" s="225" t="s">
        <v>81</v>
      </c>
      <c r="AY229" s="19" t="s">
        <v>162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275</v>
      </c>
      <c r="BM229" s="225" t="s">
        <v>3336</v>
      </c>
    </row>
    <row r="230" s="2" customFormat="1">
      <c r="A230" s="40"/>
      <c r="B230" s="41"/>
      <c r="C230" s="42"/>
      <c r="D230" s="227" t="s">
        <v>171</v>
      </c>
      <c r="E230" s="42"/>
      <c r="F230" s="228" t="s">
        <v>3337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171</v>
      </c>
      <c r="AU230" s="19" t="s">
        <v>81</v>
      </c>
    </row>
    <row r="231" s="2" customFormat="1">
      <c r="A231" s="40"/>
      <c r="B231" s="41"/>
      <c r="C231" s="42"/>
      <c r="D231" s="232" t="s">
        <v>173</v>
      </c>
      <c r="E231" s="42"/>
      <c r="F231" s="233" t="s">
        <v>3338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173</v>
      </c>
      <c r="AU231" s="19" t="s">
        <v>81</v>
      </c>
    </row>
    <row r="232" s="13" customFormat="1">
      <c r="A232" s="13"/>
      <c r="B232" s="234"/>
      <c r="C232" s="235"/>
      <c r="D232" s="227" t="s">
        <v>175</v>
      </c>
      <c r="E232" s="236" t="s">
        <v>19</v>
      </c>
      <c r="F232" s="237" t="s">
        <v>3339</v>
      </c>
      <c r="G232" s="235"/>
      <c r="H232" s="238">
        <v>3</v>
      </c>
      <c r="I232" s="239"/>
      <c r="J232" s="235"/>
      <c r="K232" s="235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175</v>
      </c>
      <c r="AU232" s="244" t="s">
        <v>81</v>
      </c>
      <c r="AV232" s="13" t="s">
        <v>81</v>
      </c>
      <c r="AW232" s="13" t="s">
        <v>33</v>
      </c>
      <c r="AX232" s="13" t="s">
        <v>79</v>
      </c>
      <c r="AY232" s="244" t="s">
        <v>162</v>
      </c>
    </row>
    <row r="233" s="2" customFormat="1" ht="37.8" customHeight="1">
      <c r="A233" s="40"/>
      <c r="B233" s="41"/>
      <c r="C233" s="214" t="s">
        <v>391</v>
      </c>
      <c r="D233" s="214" t="s">
        <v>164</v>
      </c>
      <c r="E233" s="215" t="s">
        <v>3340</v>
      </c>
      <c r="F233" s="216" t="s">
        <v>3341</v>
      </c>
      <c r="G233" s="217" t="s">
        <v>300</v>
      </c>
      <c r="H233" s="218">
        <v>1</v>
      </c>
      <c r="I233" s="219"/>
      <c r="J233" s="220">
        <f>ROUND(I233*H233,2)</f>
        <v>0</v>
      </c>
      <c r="K233" s="216" t="s">
        <v>168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0.00016000000000000001</v>
      </c>
      <c r="R233" s="223">
        <f>Q233*H233</f>
        <v>0.00016000000000000001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275</v>
      </c>
      <c r="AT233" s="225" t="s">
        <v>164</v>
      </c>
      <c r="AU233" s="225" t="s">
        <v>81</v>
      </c>
      <c r="AY233" s="19" t="s">
        <v>162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275</v>
      </c>
      <c r="BM233" s="225" t="s">
        <v>3342</v>
      </c>
    </row>
    <row r="234" s="2" customFormat="1">
      <c r="A234" s="40"/>
      <c r="B234" s="41"/>
      <c r="C234" s="42"/>
      <c r="D234" s="227" t="s">
        <v>171</v>
      </c>
      <c r="E234" s="42"/>
      <c r="F234" s="228" t="s">
        <v>3343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171</v>
      </c>
      <c r="AU234" s="19" t="s">
        <v>81</v>
      </c>
    </row>
    <row r="235" s="2" customFormat="1">
      <c r="A235" s="40"/>
      <c r="B235" s="41"/>
      <c r="C235" s="42"/>
      <c r="D235" s="232" t="s">
        <v>173</v>
      </c>
      <c r="E235" s="42"/>
      <c r="F235" s="233" t="s">
        <v>3344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173</v>
      </c>
      <c r="AU235" s="19" t="s">
        <v>81</v>
      </c>
    </row>
    <row r="236" s="13" customFormat="1">
      <c r="A236" s="13"/>
      <c r="B236" s="234"/>
      <c r="C236" s="235"/>
      <c r="D236" s="227" t="s">
        <v>175</v>
      </c>
      <c r="E236" s="236" t="s">
        <v>19</v>
      </c>
      <c r="F236" s="237" t="s">
        <v>3345</v>
      </c>
      <c r="G236" s="235"/>
      <c r="H236" s="238">
        <v>1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175</v>
      </c>
      <c r="AU236" s="244" t="s">
        <v>81</v>
      </c>
      <c r="AV236" s="13" t="s">
        <v>81</v>
      </c>
      <c r="AW236" s="13" t="s">
        <v>33</v>
      </c>
      <c r="AX236" s="13" t="s">
        <v>79</v>
      </c>
      <c r="AY236" s="244" t="s">
        <v>162</v>
      </c>
    </row>
    <row r="237" s="2" customFormat="1" ht="16.5" customHeight="1">
      <c r="A237" s="40"/>
      <c r="B237" s="41"/>
      <c r="C237" s="214" t="s">
        <v>395</v>
      </c>
      <c r="D237" s="214" t="s">
        <v>164</v>
      </c>
      <c r="E237" s="215" t="s">
        <v>3346</v>
      </c>
      <c r="F237" s="216" t="s">
        <v>3347</v>
      </c>
      <c r="G237" s="217" t="s">
        <v>381</v>
      </c>
      <c r="H237" s="218">
        <v>3</v>
      </c>
      <c r="I237" s="219"/>
      <c r="J237" s="220">
        <f>ROUND(I237*H237,2)</f>
        <v>0</v>
      </c>
      <c r="K237" s="216" t="s">
        <v>168</v>
      </c>
      <c r="L237" s="46"/>
      <c r="M237" s="221" t="s">
        <v>19</v>
      </c>
      <c r="N237" s="222" t="s">
        <v>43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275</v>
      </c>
      <c r="AT237" s="225" t="s">
        <v>164</v>
      </c>
      <c r="AU237" s="225" t="s">
        <v>81</v>
      </c>
      <c r="AY237" s="19" t="s">
        <v>162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275</v>
      </c>
      <c r="BM237" s="225" t="s">
        <v>3348</v>
      </c>
    </row>
    <row r="238" s="2" customFormat="1">
      <c r="A238" s="40"/>
      <c r="B238" s="41"/>
      <c r="C238" s="42"/>
      <c r="D238" s="227" t="s">
        <v>171</v>
      </c>
      <c r="E238" s="42"/>
      <c r="F238" s="228" t="s">
        <v>3349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171</v>
      </c>
      <c r="AU238" s="19" t="s">
        <v>81</v>
      </c>
    </row>
    <row r="239" s="2" customFormat="1">
      <c r="A239" s="40"/>
      <c r="B239" s="41"/>
      <c r="C239" s="42"/>
      <c r="D239" s="232" t="s">
        <v>173</v>
      </c>
      <c r="E239" s="42"/>
      <c r="F239" s="233" t="s">
        <v>3350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173</v>
      </c>
      <c r="AU239" s="19" t="s">
        <v>81</v>
      </c>
    </row>
    <row r="240" s="13" customFormat="1">
      <c r="A240" s="13"/>
      <c r="B240" s="234"/>
      <c r="C240" s="235"/>
      <c r="D240" s="227" t="s">
        <v>175</v>
      </c>
      <c r="E240" s="236" t="s">
        <v>19</v>
      </c>
      <c r="F240" s="237" t="s">
        <v>3351</v>
      </c>
      <c r="G240" s="235"/>
      <c r="H240" s="238">
        <v>3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175</v>
      </c>
      <c r="AU240" s="244" t="s">
        <v>81</v>
      </c>
      <c r="AV240" s="13" t="s">
        <v>81</v>
      </c>
      <c r="AW240" s="13" t="s">
        <v>33</v>
      </c>
      <c r="AX240" s="13" t="s">
        <v>72</v>
      </c>
      <c r="AY240" s="244" t="s">
        <v>162</v>
      </c>
    </row>
    <row r="241" s="14" customFormat="1">
      <c r="A241" s="14"/>
      <c r="B241" s="245"/>
      <c r="C241" s="246"/>
      <c r="D241" s="227" t="s">
        <v>175</v>
      </c>
      <c r="E241" s="247" t="s">
        <v>19</v>
      </c>
      <c r="F241" s="248" t="s">
        <v>177</v>
      </c>
      <c r="G241" s="246"/>
      <c r="H241" s="249">
        <v>3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175</v>
      </c>
      <c r="AU241" s="255" t="s">
        <v>81</v>
      </c>
      <c r="AV241" s="14" t="s">
        <v>169</v>
      </c>
      <c r="AW241" s="14" t="s">
        <v>33</v>
      </c>
      <c r="AX241" s="14" t="s">
        <v>79</v>
      </c>
      <c r="AY241" s="255" t="s">
        <v>162</v>
      </c>
    </row>
    <row r="242" s="2" customFormat="1" ht="21.75" customHeight="1">
      <c r="A242" s="40"/>
      <c r="B242" s="41"/>
      <c r="C242" s="214" t="s">
        <v>402</v>
      </c>
      <c r="D242" s="214" t="s">
        <v>164</v>
      </c>
      <c r="E242" s="215" t="s">
        <v>3352</v>
      </c>
      <c r="F242" s="216" t="s">
        <v>3353</v>
      </c>
      <c r="G242" s="217" t="s">
        <v>381</v>
      </c>
      <c r="H242" s="218">
        <v>1</v>
      </c>
      <c r="I242" s="219"/>
      <c r="J242" s="220">
        <f>ROUND(I242*H242,2)</f>
        <v>0</v>
      </c>
      <c r="K242" s="216" t="s">
        <v>168</v>
      </c>
      <c r="L242" s="46"/>
      <c r="M242" s="221" t="s">
        <v>19</v>
      </c>
      <c r="N242" s="222" t="s">
        <v>43</v>
      </c>
      <c r="O242" s="86"/>
      <c r="P242" s="223">
        <f>O242*H242</f>
        <v>0</v>
      </c>
      <c r="Q242" s="223">
        <v>0.00012999999999999999</v>
      </c>
      <c r="R242" s="223">
        <f>Q242*H242</f>
        <v>0.00012999999999999999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275</v>
      </c>
      <c r="AT242" s="225" t="s">
        <v>164</v>
      </c>
      <c r="AU242" s="225" t="s">
        <v>81</v>
      </c>
      <c r="AY242" s="19" t="s">
        <v>162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79</v>
      </c>
      <c r="BK242" s="226">
        <f>ROUND(I242*H242,2)</f>
        <v>0</v>
      </c>
      <c r="BL242" s="19" t="s">
        <v>275</v>
      </c>
      <c r="BM242" s="225" t="s">
        <v>3354</v>
      </c>
    </row>
    <row r="243" s="2" customFormat="1">
      <c r="A243" s="40"/>
      <c r="B243" s="41"/>
      <c r="C243" s="42"/>
      <c r="D243" s="227" t="s">
        <v>171</v>
      </c>
      <c r="E243" s="42"/>
      <c r="F243" s="228" t="s">
        <v>3355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171</v>
      </c>
      <c r="AU243" s="19" t="s">
        <v>81</v>
      </c>
    </row>
    <row r="244" s="2" customFormat="1">
      <c r="A244" s="40"/>
      <c r="B244" s="41"/>
      <c r="C244" s="42"/>
      <c r="D244" s="232" t="s">
        <v>173</v>
      </c>
      <c r="E244" s="42"/>
      <c r="F244" s="233" t="s">
        <v>3356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173</v>
      </c>
      <c r="AU244" s="19" t="s">
        <v>81</v>
      </c>
    </row>
    <row r="245" s="2" customFormat="1" ht="16.5" customHeight="1">
      <c r="A245" s="40"/>
      <c r="B245" s="41"/>
      <c r="C245" s="214" t="s">
        <v>407</v>
      </c>
      <c r="D245" s="214" t="s">
        <v>164</v>
      </c>
      <c r="E245" s="215" t="s">
        <v>3357</v>
      </c>
      <c r="F245" s="216" t="s">
        <v>3358</v>
      </c>
      <c r="G245" s="217" t="s">
        <v>3359</v>
      </c>
      <c r="H245" s="218">
        <v>1</v>
      </c>
      <c r="I245" s="219"/>
      <c r="J245" s="220">
        <f>ROUND(I245*H245,2)</f>
        <v>0</v>
      </c>
      <c r="K245" s="216" t="s">
        <v>168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0.00025000000000000001</v>
      </c>
      <c r="R245" s="223">
        <f>Q245*H245</f>
        <v>0.00025000000000000001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275</v>
      </c>
      <c r="AT245" s="225" t="s">
        <v>164</v>
      </c>
      <c r="AU245" s="225" t="s">
        <v>81</v>
      </c>
      <c r="AY245" s="19" t="s">
        <v>162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275</v>
      </c>
      <c r="BM245" s="225" t="s">
        <v>3360</v>
      </c>
    </row>
    <row r="246" s="2" customFormat="1">
      <c r="A246" s="40"/>
      <c r="B246" s="41"/>
      <c r="C246" s="42"/>
      <c r="D246" s="227" t="s">
        <v>171</v>
      </c>
      <c r="E246" s="42"/>
      <c r="F246" s="228" t="s">
        <v>3361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171</v>
      </c>
      <c r="AU246" s="19" t="s">
        <v>81</v>
      </c>
    </row>
    <row r="247" s="2" customFormat="1">
      <c r="A247" s="40"/>
      <c r="B247" s="41"/>
      <c r="C247" s="42"/>
      <c r="D247" s="232" t="s">
        <v>173</v>
      </c>
      <c r="E247" s="42"/>
      <c r="F247" s="233" t="s">
        <v>3362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173</v>
      </c>
      <c r="AU247" s="19" t="s">
        <v>81</v>
      </c>
    </row>
    <row r="248" s="2" customFormat="1" ht="24.15" customHeight="1">
      <c r="A248" s="40"/>
      <c r="B248" s="41"/>
      <c r="C248" s="214" t="s">
        <v>414</v>
      </c>
      <c r="D248" s="214" t="s">
        <v>164</v>
      </c>
      <c r="E248" s="215" t="s">
        <v>3363</v>
      </c>
      <c r="F248" s="216" t="s">
        <v>3364</v>
      </c>
      <c r="G248" s="217" t="s">
        <v>381</v>
      </c>
      <c r="H248" s="218">
        <v>1</v>
      </c>
      <c r="I248" s="219"/>
      <c r="J248" s="220">
        <f>ROUND(I248*H248,2)</f>
        <v>0</v>
      </c>
      <c r="K248" s="216" t="s">
        <v>168</v>
      </c>
      <c r="L248" s="46"/>
      <c r="M248" s="221" t="s">
        <v>19</v>
      </c>
      <c r="N248" s="222" t="s">
        <v>43</v>
      </c>
      <c r="O248" s="86"/>
      <c r="P248" s="223">
        <f>O248*H248</f>
        <v>0</v>
      </c>
      <c r="Q248" s="223">
        <v>2.0000000000000002E-05</v>
      </c>
      <c r="R248" s="223">
        <f>Q248*H248</f>
        <v>2.0000000000000002E-05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275</v>
      </c>
      <c r="AT248" s="225" t="s">
        <v>164</v>
      </c>
      <c r="AU248" s="225" t="s">
        <v>81</v>
      </c>
      <c r="AY248" s="19" t="s">
        <v>162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79</v>
      </c>
      <c r="BK248" s="226">
        <f>ROUND(I248*H248,2)</f>
        <v>0</v>
      </c>
      <c r="BL248" s="19" t="s">
        <v>275</v>
      </c>
      <c r="BM248" s="225" t="s">
        <v>3365</v>
      </c>
    </row>
    <row r="249" s="2" customFormat="1">
      <c r="A249" s="40"/>
      <c r="B249" s="41"/>
      <c r="C249" s="42"/>
      <c r="D249" s="227" t="s">
        <v>171</v>
      </c>
      <c r="E249" s="42"/>
      <c r="F249" s="228" t="s">
        <v>3366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171</v>
      </c>
      <c r="AU249" s="19" t="s">
        <v>81</v>
      </c>
    </row>
    <row r="250" s="2" customFormat="1">
      <c r="A250" s="40"/>
      <c r="B250" s="41"/>
      <c r="C250" s="42"/>
      <c r="D250" s="232" t="s">
        <v>173</v>
      </c>
      <c r="E250" s="42"/>
      <c r="F250" s="233" t="s">
        <v>3367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173</v>
      </c>
      <c r="AU250" s="19" t="s">
        <v>81</v>
      </c>
    </row>
    <row r="251" s="2" customFormat="1" ht="16.5" customHeight="1">
      <c r="A251" s="40"/>
      <c r="B251" s="41"/>
      <c r="C251" s="256" t="s">
        <v>422</v>
      </c>
      <c r="D251" s="256" t="s">
        <v>237</v>
      </c>
      <c r="E251" s="257" t="s">
        <v>3368</v>
      </c>
      <c r="F251" s="258" t="s">
        <v>3369</v>
      </c>
      <c r="G251" s="259" t="s">
        <v>381</v>
      </c>
      <c r="H251" s="260">
        <v>1</v>
      </c>
      <c r="I251" s="261"/>
      <c r="J251" s="262">
        <f>ROUND(I251*H251,2)</f>
        <v>0</v>
      </c>
      <c r="K251" s="258" t="s">
        <v>388</v>
      </c>
      <c r="L251" s="263"/>
      <c r="M251" s="264" t="s">
        <v>19</v>
      </c>
      <c r="N251" s="265" t="s">
        <v>43</v>
      </c>
      <c r="O251" s="86"/>
      <c r="P251" s="223">
        <f>O251*H251</f>
        <v>0</v>
      </c>
      <c r="Q251" s="223">
        <v>0.00183</v>
      </c>
      <c r="R251" s="223">
        <f>Q251*H251</f>
        <v>0.00183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378</v>
      </c>
      <c r="AT251" s="225" t="s">
        <v>237</v>
      </c>
      <c r="AU251" s="225" t="s">
        <v>81</v>
      </c>
      <c r="AY251" s="19" t="s">
        <v>162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275</v>
      </c>
      <c r="BM251" s="225" t="s">
        <v>3370</v>
      </c>
    </row>
    <row r="252" s="2" customFormat="1">
      <c r="A252" s="40"/>
      <c r="B252" s="41"/>
      <c r="C252" s="42"/>
      <c r="D252" s="227" t="s">
        <v>171</v>
      </c>
      <c r="E252" s="42"/>
      <c r="F252" s="228" t="s">
        <v>3369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171</v>
      </c>
      <c r="AU252" s="19" t="s">
        <v>81</v>
      </c>
    </row>
    <row r="253" s="2" customFormat="1" ht="21.75" customHeight="1">
      <c r="A253" s="40"/>
      <c r="B253" s="41"/>
      <c r="C253" s="214" t="s">
        <v>427</v>
      </c>
      <c r="D253" s="214" t="s">
        <v>164</v>
      </c>
      <c r="E253" s="215" t="s">
        <v>3371</v>
      </c>
      <c r="F253" s="216" t="s">
        <v>3372</v>
      </c>
      <c r="G253" s="217" t="s">
        <v>381</v>
      </c>
      <c r="H253" s="218">
        <v>3</v>
      </c>
      <c r="I253" s="219"/>
      <c r="J253" s="220">
        <f>ROUND(I253*H253,2)</f>
        <v>0</v>
      </c>
      <c r="K253" s="216" t="s">
        <v>168</v>
      </c>
      <c r="L253" s="46"/>
      <c r="M253" s="221" t="s">
        <v>19</v>
      </c>
      <c r="N253" s="222" t="s">
        <v>43</v>
      </c>
      <c r="O253" s="86"/>
      <c r="P253" s="223">
        <f>O253*H253</f>
        <v>0</v>
      </c>
      <c r="Q253" s="223">
        <v>0.00021000000000000001</v>
      </c>
      <c r="R253" s="223">
        <f>Q253*H253</f>
        <v>0.00063000000000000003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275</v>
      </c>
      <c r="AT253" s="225" t="s">
        <v>164</v>
      </c>
      <c r="AU253" s="225" t="s">
        <v>81</v>
      </c>
      <c r="AY253" s="19" t="s">
        <v>162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79</v>
      </c>
      <c r="BK253" s="226">
        <f>ROUND(I253*H253,2)</f>
        <v>0</v>
      </c>
      <c r="BL253" s="19" t="s">
        <v>275</v>
      </c>
      <c r="BM253" s="225" t="s">
        <v>3373</v>
      </c>
    </row>
    <row r="254" s="2" customFormat="1">
      <c r="A254" s="40"/>
      <c r="B254" s="41"/>
      <c r="C254" s="42"/>
      <c r="D254" s="227" t="s">
        <v>171</v>
      </c>
      <c r="E254" s="42"/>
      <c r="F254" s="228" t="s">
        <v>3374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171</v>
      </c>
      <c r="AU254" s="19" t="s">
        <v>81</v>
      </c>
    </row>
    <row r="255" s="2" customFormat="1">
      <c r="A255" s="40"/>
      <c r="B255" s="41"/>
      <c r="C255" s="42"/>
      <c r="D255" s="232" t="s">
        <v>173</v>
      </c>
      <c r="E255" s="42"/>
      <c r="F255" s="233" t="s">
        <v>3375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173</v>
      </c>
      <c r="AU255" s="19" t="s">
        <v>81</v>
      </c>
    </row>
    <row r="256" s="2" customFormat="1" ht="21.75" customHeight="1">
      <c r="A256" s="40"/>
      <c r="B256" s="41"/>
      <c r="C256" s="214" t="s">
        <v>433</v>
      </c>
      <c r="D256" s="214" t="s">
        <v>164</v>
      </c>
      <c r="E256" s="215" t="s">
        <v>3376</v>
      </c>
      <c r="F256" s="216" t="s">
        <v>3377</v>
      </c>
      <c r="G256" s="217" t="s">
        <v>300</v>
      </c>
      <c r="H256" s="218">
        <v>15.6</v>
      </c>
      <c r="I256" s="219"/>
      <c r="J256" s="220">
        <f>ROUND(I256*H256,2)</f>
        <v>0</v>
      </c>
      <c r="K256" s="216" t="s">
        <v>168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1.0000000000000001E-05</v>
      </c>
      <c r="R256" s="223">
        <f>Q256*H256</f>
        <v>0.000156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275</v>
      </c>
      <c r="AT256" s="225" t="s">
        <v>164</v>
      </c>
      <c r="AU256" s="225" t="s">
        <v>81</v>
      </c>
      <c r="AY256" s="19" t="s">
        <v>162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275</v>
      </c>
      <c r="BM256" s="225" t="s">
        <v>3378</v>
      </c>
    </row>
    <row r="257" s="2" customFormat="1">
      <c r="A257" s="40"/>
      <c r="B257" s="41"/>
      <c r="C257" s="42"/>
      <c r="D257" s="227" t="s">
        <v>171</v>
      </c>
      <c r="E257" s="42"/>
      <c r="F257" s="228" t="s">
        <v>3379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171</v>
      </c>
      <c r="AU257" s="19" t="s">
        <v>81</v>
      </c>
    </row>
    <row r="258" s="2" customFormat="1">
      <c r="A258" s="40"/>
      <c r="B258" s="41"/>
      <c r="C258" s="42"/>
      <c r="D258" s="232" t="s">
        <v>173</v>
      </c>
      <c r="E258" s="42"/>
      <c r="F258" s="233" t="s">
        <v>3380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173</v>
      </c>
      <c r="AU258" s="19" t="s">
        <v>81</v>
      </c>
    </row>
    <row r="259" s="13" customFormat="1">
      <c r="A259" s="13"/>
      <c r="B259" s="234"/>
      <c r="C259" s="235"/>
      <c r="D259" s="227" t="s">
        <v>175</v>
      </c>
      <c r="E259" s="236" t="s">
        <v>19</v>
      </c>
      <c r="F259" s="237" t="s">
        <v>3381</v>
      </c>
      <c r="G259" s="235"/>
      <c r="H259" s="238">
        <v>15.6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175</v>
      </c>
      <c r="AU259" s="244" t="s">
        <v>81</v>
      </c>
      <c r="AV259" s="13" t="s">
        <v>81</v>
      </c>
      <c r="AW259" s="13" t="s">
        <v>33</v>
      </c>
      <c r="AX259" s="13" t="s">
        <v>72</v>
      </c>
      <c r="AY259" s="244" t="s">
        <v>162</v>
      </c>
    </row>
    <row r="260" s="14" customFormat="1">
      <c r="A260" s="14"/>
      <c r="B260" s="245"/>
      <c r="C260" s="246"/>
      <c r="D260" s="227" t="s">
        <v>175</v>
      </c>
      <c r="E260" s="247" t="s">
        <v>19</v>
      </c>
      <c r="F260" s="248" t="s">
        <v>177</v>
      </c>
      <c r="G260" s="246"/>
      <c r="H260" s="249">
        <v>15.6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175</v>
      </c>
      <c r="AU260" s="255" t="s">
        <v>81</v>
      </c>
      <c r="AV260" s="14" t="s">
        <v>169</v>
      </c>
      <c r="AW260" s="14" t="s">
        <v>33</v>
      </c>
      <c r="AX260" s="14" t="s">
        <v>79</v>
      </c>
      <c r="AY260" s="255" t="s">
        <v>162</v>
      </c>
    </row>
    <row r="261" s="2" customFormat="1" ht="24.15" customHeight="1">
      <c r="A261" s="40"/>
      <c r="B261" s="41"/>
      <c r="C261" s="214" t="s">
        <v>439</v>
      </c>
      <c r="D261" s="214" t="s">
        <v>164</v>
      </c>
      <c r="E261" s="215" t="s">
        <v>3382</v>
      </c>
      <c r="F261" s="216" t="s">
        <v>3383</v>
      </c>
      <c r="G261" s="217" t="s">
        <v>300</v>
      </c>
      <c r="H261" s="218">
        <v>15.6</v>
      </c>
      <c r="I261" s="219"/>
      <c r="J261" s="220">
        <f>ROUND(I261*H261,2)</f>
        <v>0</v>
      </c>
      <c r="K261" s="216" t="s">
        <v>168</v>
      </c>
      <c r="L261" s="46"/>
      <c r="M261" s="221" t="s">
        <v>19</v>
      </c>
      <c r="N261" s="222" t="s">
        <v>43</v>
      </c>
      <c r="O261" s="86"/>
      <c r="P261" s="223">
        <f>O261*H261</f>
        <v>0</v>
      </c>
      <c r="Q261" s="223">
        <v>2.0000000000000002E-05</v>
      </c>
      <c r="R261" s="223">
        <f>Q261*H261</f>
        <v>0.00031199999999999999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275</v>
      </c>
      <c r="AT261" s="225" t="s">
        <v>164</v>
      </c>
      <c r="AU261" s="225" t="s">
        <v>81</v>
      </c>
      <c r="AY261" s="19" t="s">
        <v>162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79</v>
      </c>
      <c r="BK261" s="226">
        <f>ROUND(I261*H261,2)</f>
        <v>0</v>
      </c>
      <c r="BL261" s="19" t="s">
        <v>275</v>
      </c>
      <c r="BM261" s="225" t="s">
        <v>3384</v>
      </c>
    </row>
    <row r="262" s="2" customFormat="1">
      <c r="A262" s="40"/>
      <c r="B262" s="41"/>
      <c r="C262" s="42"/>
      <c r="D262" s="227" t="s">
        <v>171</v>
      </c>
      <c r="E262" s="42"/>
      <c r="F262" s="228" t="s">
        <v>3385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171</v>
      </c>
      <c r="AU262" s="19" t="s">
        <v>81</v>
      </c>
    </row>
    <row r="263" s="2" customFormat="1">
      <c r="A263" s="40"/>
      <c r="B263" s="41"/>
      <c r="C263" s="42"/>
      <c r="D263" s="232" t="s">
        <v>173</v>
      </c>
      <c r="E263" s="42"/>
      <c r="F263" s="233" t="s">
        <v>3386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173</v>
      </c>
      <c r="AU263" s="19" t="s">
        <v>81</v>
      </c>
    </row>
    <row r="264" s="13" customFormat="1">
      <c r="A264" s="13"/>
      <c r="B264" s="234"/>
      <c r="C264" s="235"/>
      <c r="D264" s="227" t="s">
        <v>175</v>
      </c>
      <c r="E264" s="236" t="s">
        <v>19</v>
      </c>
      <c r="F264" s="237" t="s">
        <v>3381</v>
      </c>
      <c r="G264" s="235"/>
      <c r="H264" s="238">
        <v>15.6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175</v>
      </c>
      <c r="AU264" s="244" t="s">
        <v>81</v>
      </c>
      <c r="AV264" s="13" t="s">
        <v>81</v>
      </c>
      <c r="AW264" s="13" t="s">
        <v>33</v>
      </c>
      <c r="AX264" s="13" t="s">
        <v>72</v>
      </c>
      <c r="AY264" s="244" t="s">
        <v>162</v>
      </c>
    </row>
    <row r="265" s="14" customFormat="1">
      <c r="A265" s="14"/>
      <c r="B265" s="245"/>
      <c r="C265" s="246"/>
      <c r="D265" s="227" t="s">
        <v>175</v>
      </c>
      <c r="E265" s="247" t="s">
        <v>19</v>
      </c>
      <c r="F265" s="248" t="s">
        <v>177</v>
      </c>
      <c r="G265" s="246"/>
      <c r="H265" s="249">
        <v>15.6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175</v>
      </c>
      <c r="AU265" s="255" t="s">
        <v>81</v>
      </c>
      <c r="AV265" s="14" t="s">
        <v>169</v>
      </c>
      <c r="AW265" s="14" t="s">
        <v>33</v>
      </c>
      <c r="AX265" s="14" t="s">
        <v>79</v>
      </c>
      <c r="AY265" s="255" t="s">
        <v>162</v>
      </c>
    </row>
    <row r="266" s="2" customFormat="1" ht="24.15" customHeight="1">
      <c r="A266" s="40"/>
      <c r="B266" s="41"/>
      <c r="C266" s="214" t="s">
        <v>447</v>
      </c>
      <c r="D266" s="214" t="s">
        <v>164</v>
      </c>
      <c r="E266" s="215" t="s">
        <v>3387</v>
      </c>
      <c r="F266" s="216" t="s">
        <v>3388</v>
      </c>
      <c r="G266" s="217" t="s">
        <v>212</v>
      </c>
      <c r="H266" s="218">
        <v>0.017000000000000001</v>
      </c>
      <c r="I266" s="219"/>
      <c r="J266" s="220">
        <f>ROUND(I266*H266,2)</f>
        <v>0</v>
      </c>
      <c r="K266" s="216" t="s">
        <v>168</v>
      </c>
      <c r="L266" s="46"/>
      <c r="M266" s="221" t="s">
        <v>19</v>
      </c>
      <c r="N266" s="222" t="s">
        <v>43</v>
      </c>
      <c r="O266" s="86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275</v>
      </c>
      <c r="AT266" s="225" t="s">
        <v>164</v>
      </c>
      <c r="AU266" s="225" t="s">
        <v>81</v>
      </c>
      <c r="AY266" s="19" t="s">
        <v>162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79</v>
      </c>
      <c r="BK266" s="226">
        <f>ROUND(I266*H266,2)</f>
        <v>0</v>
      </c>
      <c r="BL266" s="19" t="s">
        <v>275</v>
      </c>
      <c r="BM266" s="225" t="s">
        <v>3389</v>
      </c>
    </row>
    <row r="267" s="2" customFormat="1">
      <c r="A267" s="40"/>
      <c r="B267" s="41"/>
      <c r="C267" s="42"/>
      <c r="D267" s="227" t="s">
        <v>171</v>
      </c>
      <c r="E267" s="42"/>
      <c r="F267" s="228" t="s">
        <v>3390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171</v>
      </c>
      <c r="AU267" s="19" t="s">
        <v>81</v>
      </c>
    </row>
    <row r="268" s="2" customFormat="1">
      <c r="A268" s="40"/>
      <c r="B268" s="41"/>
      <c r="C268" s="42"/>
      <c r="D268" s="232" t="s">
        <v>173</v>
      </c>
      <c r="E268" s="42"/>
      <c r="F268" s="233" t="s">
        <v>3391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173</v>
      </c>
      <c r="AU268" s="19" t="s">
        <v>81</v>
      </c>
    </row>
    <row r="269" s="12" customFormat="1" ht="22.8" customHeight="1">
      <c r="A269" s="12"/>
      <c r="B269" s="198"/>
      <c r="C269" s="199"/>
      <c r="D269" s="200" t="s">
        <v>71</v>
      </c>
      <c r="E269" s="212" t="s">
        <v>3392</v>
      </c>
      <c r="F269" s="212" t="s">
        <v>3393</v>
      </c>
      <c r="G269" s="199"/>
      <c r="H269" s="199"/>
      <c r="I269" s="202"/>
      <c r="J269" s="213">
        <f>BK269</f>
        <v>0</v>
      </c>
      <c r="K269" s="199"/>
      <c r="L269" s="204"/>
      <c r="M269" s="205"/>
      <c r="N269" s="206"/>
      <c r="O269" s="206"/>
      <c r="P269" s="207">
        <f>SUM(P270:P284)</f>
        <v>0</v>
      </c>
      <c r="Q269" s="206"/>
      <c r="R269" s="207">
        <f>SUM(R270:R284)</f>
        <v>0.007980000000000001</v>
      </c>
      <c r="S269" s="206"/>
      <c r="T269" s="208">
        <f>SUM(T270:T284)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9" t="s">
        <v>81</v>
      </c>
      <c r="AT269" s="210" t="s">
        <v>71</v>
      </c>
      <c r="AU269" s="210" t="s">
        <v>79</v>
      </c>
      <c r="AY269" s="209" t="s">
        <v>162</v>
      </c>
      <c r="BK269" s="211">
        <f>SUM(BK270:BK284)</f>
        <v>0</v>
      </c>
    </row>
    <row r="270" s="2" customFormat="1" ht="16.5" customHeight="1">
      <c r="A270" s="40"/>
      <c r="B270" s="41"/>
      <c r="C270" s="214" t="s">
        <v>453</v>
      </c>
      <c r="D270" s="214" t="s">
        <v>164</v>
      </c>
      <c r="E270" s="215" t="s">
        <v>3394</v>
      </c>
      <c r="F270" s="216" t="s">
        <v>3395</v>
      </c>
      <c r="G270" s="217" t="s">
        <v>2545</v>
      </c>
      <c r="H270" s="218">
        <v>1</v>
      </c>
      <c r="I270" s="219"/>
      <c r="J270" s="220">
        <f>ROUND(I270*H270,2)</f>
        <v>0</v>
      </c>
      <c r="K270" s="216" t="s">
        <v>168</v>
      </c>
      <c r="L270" s="46"/>
      <c r="M270" s="221" t="s">
        <v>19</v>
      </c>
      <c r="N270" s="222" t="s">
        <v>43</v>
      </c>
      <c r="O270" s="86"/>
      <c r="P270" s="223">
        <f>O270*H270</f>
        <v>0</v>
      </c>
      <c r="Q270" s="223">
        <v>0.00114</v>
      </c>
      <c r="R270" s="223">
        <f>Q270*H270</f>
        <v>0.00114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275</v>
      </c>
      <c r="AT270" s="225" t="s">
        <v>164</v>
      </c>
      <c r="AU270" s="225" t="s">
        <v>81</v>
      </c>
      <c r="AY270" s="19" t="s">
        <v>162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79</v>
      </c>
      <c r="BK270" s="226">
        <f>ROUND(I270*H270,2)</f>
        <v>0</v>
      </c>
      <c r="BL270" s="19" t="s">
        <v>275</v>
      </c>
      <c r="BM270" s="225" t="s">
        <v>3396</v>
      </c>
    </row>
    <row r="271" s="2" customFormat="1">
      <c r="A271" s="40"/>
      <c r="B271" s="41"/>
      <c r="C271" s="42"/>
      <c r="D271" s="227" t="s">
        <v>171</v>
      </c>
      <c r="E271" s="42"/>
      <c r="F271" s="228" t="s">
        <v>3397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171</v>
      </c>
      <c r="AU271" s="19" t="s">
        <v>81</v>
      </c>
    </row>
    <row r="272" s="2" customFormat="1">
      <c r="A272" s="40"/>
      <c r="B272" s="41"/>
      <c r="C272" s="42"/>
      <c r="D272" s="232" t="s">
        <v>173</v>
      </c>
      <c r="E272" s="42"/>
      <c r="F272" s="233" t="s">
        <v>3398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173</v>
      </c>
      <c r="AU272" s="19" t="s">
        <v>81</v>
      </c>
    </row>
    <row r="273" s="2" customFormat="1" ht="16.5" customHeight="1">
      <c r="A273" s="40"/>
      <c r="B273" s="41"/>
      <c r="C273" s="256" t="s">
        <v>460</v>
      </c>
      <c r="D273" s="256" t="s">
        <v>237</v>
      </c>
      <c r="E273" s="257" t="s">
        <v>3399</v>
      </c>
      <c r="F273" s="258" t="s">
        <v>3400</v>
      </c>
      <c r="G273" s="259" t="s">
        <v>381</v>
      </c>
      <c r="H273" s="260">
        <v>1</v>
      </c>
      <c r="I273" s="261"/>
      <c r="J273" s="262">
        <f>ROUND(I273*H273,2)</f>
        <v>0</v>
      </c>
      <c r="K273" s="258" t="s">
        <v>168</v>
      </c>
      <c r="L273" s="263"/>
      <c r="M273" s="264" t="s">
        <v>19</v>
      </c>
      <c r="N273" s="265" t="s">
        <v>43</v>
      </c>
      <c r="O273" s="86"/>
      <c r="P273" s="223">
        <f>O273*H273</f>
        <v>0</v>
      </c>
      <c r="Q273" s="223">
        <v>0.0048999999999999998</v>
      </c>
      <c r="R273" s="223">
        <f>Q273*H273</f>
        <v>0.0048999999999999998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378</v>
      </c>
      <c r="AT273" s="225" t="s">
        <v>237</v>
      </c>
      <c r="AU273" s="225" t="s">
        <v>81</v>
      </c>
      <c r="AY273" s="19" t="s">
        <v>162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79</v>
      </c>
      <c r="BK273" s="226">
        <f>ROUND(I273*H273,2)</f>
        <v>0</v>
      </c>
      <c r="BL273" s="19" t="s">
        <v>275</v>
      </c>
      <c r="BM273" s="225" t="s">
        <v>3401</v>
      </c>
    </row>
    <row r="274" s="2" customFormat="1">
      <c r="A274" s="40"/>
      <c r="B274" s="41"/>
      <c r="C274" s="42"/>
      <c r="D274" s="227" t="s">
        <v>171</v>
      </c>
      <c r="E274" s="42"/>
      <c r="F274" s="228" t="s">
        <v>3400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171</v>
      </c>
      <c r="AU274" s="19" t="s">
        <v>81</v>
      </c>
    </row>
    <row r="275" s="2" customFormat="1" ht="21.75" customHeight="1">
      <c r="A275" s="40"/>
      <c r="B275" s="41"/>
      <c r="C275" s="214" t="s">
        <v>467</v>
      </c>
      <c r="D275" s="214" t="s">
        <v>164</v>
      </c>
      <c r="E275" s="215" t="s">
        <v>3402</v>
      </c>
      <c r="F275" s="216" t="s">
        <v>3403</v>
      </c>
      <c r="G275" s="217" t="s">
        <v>381</v>
      </c>
      <c r="H275" s="218">
        <v>1</v>
      </c>
      <c r="I275" s="219"/>
      <c r="J275" s="220">
        <f>ROUND(I275*H275,2)</f>
        <v>0</v>
      </c>
      <c r="K275" s="216" t="s">
        <v>168</v>
      </c>
      <c r="L275" s="46"/>
      <c r="M275" s="221" t="s">
        <v>19</v>
      </c>
      <c r="N275" s="222" t="s">
        <v>43</v>
      </c>
      <c r="O275" s="86"/>
      <c r="P275" s="223">
        <f>O275*H275</f>
        <v>0</v>
      </c>
      <c r="Q275" s="223">
        <v>0.00013999999999999999</v>
      </c>
      <c r="R275" s="223">
        <f>Q275*H275</f>
        <v>0.00013999999999999999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275</v>
      </c>
      <c r="AT275" s="225" t="s">
        <v>164</v>
      </c>
      <c r="AU275" s="225" t="s">
        <v>81</v>
      </c>
      <c r="AY275" s="19" t="s">
        <v>162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79</v>
      </c>
      <c r="BK275" s="226">
        <f>ROUND(I275*H275,2)</f>
        <v>0</v>
      </c>
      <c r="BL275" s="19" t="s">
        <v>275</v>
      </c>
      <c r="BM275" s="225" t="s">
        <v>3404</v>
      </c>
    </row>
    <row r="276" s="2" customFormat="1">
      <c r="A276" s="40"/>
      <c r="B276" s="41"/>
      <c r="C276" s="42"/>
      <c r="D276" s="227" t="s">
        <v>171</v>
      </c>
      <c r="E276" s="42"/>
      <c r="F276" s="228" t="s">
        <v>3405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171</v>
      </c>
      <c r="AU276" s="19" t="s">
        <v>81</v>
      </c>
    </row>
    <row r="277" s="2" customFormat="1">
      <c r="A277" s="40"/>
      <c r="B277" s="41"/>
      <c r="C277" s="42"/>
      <c r="D277" s="232" t="s">
        <v>173</v>
      </c>
      <c r="E277" s="42"/>
      <c r="F277" s="233" t="s">
        <v>3406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173</v>
      </c>
      <c r="AU277" s="19" t="s">
        <v>81</v>
      </c>
    </row>
    <row r="278" s="2" customFormat="1" ht="24.15" customHeight="1">
      <c r="A278" s="40"/>
      <c r="B278" s="41"/>
      <c r="C278" s="256" t="s">
        <v>474</v>
      </c>
      <c r="D278" s="256" t="s">
        <v>237</v>
      </c>
      <c r="E278" s="257" t="s">
        <v>3407</v>
      </c>
      <c r="F278" s="258" t="s">
        <v>3408</v>
      </c>
      <c r="G278" s="259" t="s">
        <v>381</v>
      </c>
      <c r="H278" s="260">
        <v>1</v>
      </c>
      <c r="I278" s="261"/>
      <c r="J278" s="262">
        <f>ROUND(I278*H278,2)</f>
        <v>0</v>
      </c>
      <c r="K278" s="258" t="s">
        <v>168</v>
      </c>
      <c r="L278" s="263"/>
      <c r="M278" s="264" t="s">
        <v>19</v>
      </c>
      <c r="N278" s="265" t="s">
        <v>43</v>
      </c>
      <c r="O278" s="86"/>
      <c r="P278" s="223">
        <f>O278*H278</f>
        <v>0</v>
      </c>
      <c r="Q278" s="223">
        <v>0.0018</v>
      </c>
      <c r="R278" s="223">
        <f>Q278*H278</f>
        <v>0.0018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378</v>
      </c>
      <c r="AT278" s="225" t="s">
        <v>237</v>
      </c>
      <c r="AU278" s="225" t="s">
        <v>81</v>
      </c>
      <c r="AY278" s="19" t="s">
        <v>162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79</v>
      </c>
      <c r="BK278" s="226">
        <f>ROUND(I278*H278,2)</f>
        <v>0</v>
      </c>
      <c r="BL278" s="19" t="s">
        <v>275</v>
      </c>
      <c r="BM278" s="225" t="s">
        <v>3409</v>
      </c>
    </row>
    <row r="279" s="2" customFormat="1">
      <c r="A279" s="40"/>
      <c r="B279" s="41"/>
      <c r="C279" s="42"/>
      <c r="D279" s="227" t="s">
        <v>171</v>
      </c>
      <c r="E279" s="42"/>
      <c r="F279" s="228" t="s">
        <v>3408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171</v>
      </c>
      <c r="AU279" s="19" t="s">
        <v>81</v>
      </c>
    </row>
    <row r="280" s="15" customFormat="1">
      <c r="A280" s="15"/>
      <c r="B280" s="266"/>
      <c r="C280" s="267"/>
      <c r="D280" s="227" t="s">
        <v>175</v>
      </c>
      <c r="E280" s="268" t="s">
        <v>19</v>
      </c>
      <c r="F280" s="269" t="s">
        <v>3410</v>
      </c>
      <c r="G280" s="267"/>
      <c r="H280" s="268" t="s">
        <v>19</v>
      </c>
      <c r="I280" s="270"/>
      <c r="J280" s="267"/>
      <c r="K280" s="267"/>
      <c r="L280" s="271"/>
      <c r="M280" s="272"/>
      <c r="N280" s="273"/>
      <c r="O280" s="273"/>
      <c r="P280" s="273"/>
      <c r="Q280" s="273"/>
      <c r="R280" s="273"/>
      <c r="S280" s="273"/>
      <c r="T280" s="27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5" t="s">
        <v>175</v>
      </c>
      <c r="AU280" s="275" t="s">
        <v>81</v>
      </c>
      <c r="AV280" s="15" t="s">
        <v>79</v>
      </c>
      <c r="AW280" s="15" t="s">
        <v>33</v>
      </c>
      <c r="AX280" s="15" t="s">
        <v>72</v>
      </c>
      <c r="AY280" s="275" t="s">
        <v>162</v>
      </c>
    </row>
    <row r="281" s="13" customFormat="1">
      <c r="A281" s="13"/>
      <c r="B281" s="234"/>
      <c r="C281" s="235"/>
      <c r="D281" s="227" t="s">
        <v>175</v>
      </c>
      <c r="E281" s="236" t="s">
        <v>19</v>
      </c>
      <c r="F281" s="237" t="s">
        <v>79</v>
      </c>
      <c r="G281" s="235"/>
      <c r="H281" s="238">
        <v>1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175</v>
      </c>
      <c r="AU281" s="244" t="s">
        <v>81</v>
      </c>
      <c r="AV281" s="13" t="s">
        <v>81</v>
      </c>
      <c r="AW281" s="13" t="s">
        <v>33</v>
      </c>
      <c r="AX281" s="13" t="s">
        <v>79</v>
      </c>
      <c r="AY281" s="244" t="s">
        <v>162</v>
      </c>
    </row>
    <row r="282" s="2" customFormat="1" ht="24.15" customHeight="1">
      <c r="A282" s="40"/>
      <c r="B282" s="41"/>
      <c r="C282" s="214" t="s">
        <v>479</v>
      </c>
      <c r="D282" s="214" t="s">
        <v>164</v>
      </c>
      <c r="E282" s="215" t="s">
        <v>3411</v>
      </c>
      <c r="F282" s="216" t="s">
        <v>3412</v>
      </c>
      <c r="G282" s="217" t="s">
        <v>212</v>
      </c>
      <c r="H282" s="218">
        <v>0.0080000000000000002</v>
      </c>
      <c r="I282" s="219"/>
      <c r="J282" s="220">
        <f>ROUND(I282*H282,2)</f>
        <v>0</v>
      </c>
      <c r="K282" s="216" t="s">
        <v>168</v>
      </c>
      <c r="L282" s="46"/>
      <c r="M282" s="221" t="s">
        <v>19</v>
      </c>
      <c r="N282" s="222" t="s">
        <v>43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275</v>
      </c>
      <c r="AT282" s="225" t="s">
        <v>164</v>
      </c>
      <c r="AU282" s="225" t="s">
        <v>81</v>
      </c>
      <c r="AY282" s="19" t="s">
        <v>162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275</v>
      </c>
      <c r="BM282" s="225" t="s">
        <v>3413</v>
      </c>
    </row>
    <row r="283" s="2" customFormat="1">
      <c r="A283" s="40"/>
      <c r="B283" s="41"/>
      <c r="C283" s="42"/>
      <c r="D283" s="227" t="s">
        <v>171</v>
      </c>
      <c r="E283" s="42"/>
      <c r="F283" s="228" t="s">
        <v>3414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171</v>
      </c>
      <c r="AU283" s="19" t="s">
        <v>81</v>
      </c>
    </row>
    <row r="284" s="2" customFormat="1">
      <c r="A284" s="40"/>
      <c r="B284" s="41"/>
      <c r="C284" s="42"/>
      <c r="D284" s="232" t="s">
        <v>173</v>
      </c>
      <c r="E284" s="42"/>
      <c r="F284" s="233" t="s">
        <v>3415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173</v>
      </c>
      <c r="AU284" s="19" t="s">
        <v>81</v>
      </c>
    </row>
    <row r="285" s="12" customFormat="1" ht="22.8" customHeight="1">
      <c r="A285" s="12"/>
      <c r="B285" s="198"/>
      <c r="C285" s="199"/>
      <c r="D285" s="200" t="s">
        <v>71</v>
      </c>
      <c r="E285" s="212" t="s">
        <v>1906</v>
      </c>
      <c r="F285" s="212" t="s">
        <v>1907</v>
      </c>
      <c r="G285" s="199"/>
      <c r="H285" s="199"/>
      <c r="I285" s="202"/>
      <c r="J285" s="213">
        <f>BK285</f>
        <v>0</v>
      </c>
      <c r="K285" s="199"/>
      <c r="L285" s="204"/>
      <c r="M285" s="205"/>
      <c r="N285" s="206"/>
      <c r="O285" s="206"/>
      <c r="P285" s="207">
        <f>SUM(P286:P294)</f>
        <v>0</v>
      </c>
      <c r="Q285" s="206"/>
      <c r="R285" s="207">
        <f>SUM(R286:R294)</f>
        <v>0.074679999999999996</v>
      </c>
      <c r="S285" s="206"/>
      <c r="T285" s="208">
        <f>SUM(T286:T294)</f>
        <v>0.12792000000000001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9" t="s">
        <v>81</v>
      </c>
      <c r="AT285" s="210" t="s">
        <v>71</v>
      </c>
      <c r="AU285" s="210" t="s">
        <v>79</v>
      </c>
      <c r="AY285" s="209" t="s">
        <v>162</v>
      </c>
      <c r="BK285" s="211">
        <f>SUM(BK286:BK294)</f>
        <v>0</v>
      </c>
    </row>
    <row r="286" s="2" customFormat="1" ht="21.75" customHeight="1">
      <c r="A286" s="40"/>
      <c r="B286" s="41"/>
      <c r="C286" s="214" t="s">
        <v>486</v>
      </c>
      <c r="D286" s="214" t="s">
        <v>164</v>
      </c>
      <c r="E286" s="215" t="s">
        <v>3416</v>
      </c>
      <c r="F286" s="216" t="s">
        <v>3417</v>
      </c>
      <c r="G286" s="217" t="s">
        <v>245</v>
      </c>
      <c r="H286" s="218">
        <v>6</v>
      </c>
      <c r="I286" s="219"/>
      <c r="J286" s="220">
        <f>ROUND(I286*H286,2)</f>
        <v>0</v>
      </c>
      <c r="K286" s="216" t="s">
        <v>168</v>
      </c>
      <c r="L286" s="46"/>
      <c r="M286" s="221" t="s">
        <v>19</v>
      </c>
      <c r="N286" s="222" t="s">
        <v>43</v>
      </c>
      <c r="O286" s="86"/>
      <c r="P286" s="223">
        <f>O286*H286</f>
        <v>0</v>
      </c>
      <c r="Q286" s="223">
        <v>0</v>
      </c>
      <c r="R286" s="223">
        <f>Q286*H286</f>
        <v>0</v>
      </c>
      <c r="S286" s="223">
        <v>0.0112</v>
      </c>
      <c r="T286" s="224">
        <f>S286*H286</f>
        <v>0.067199999999999996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275</v>
      </c>
      <c r="AT286" s="225" t="s">
        <v>164</v>
      </c>
      <c r="AU286" s="225" t="s">
        <v>81</v>
      </c>
      <c r="AY286" s="19" t="s">
        <v>162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79</v>
      </c>
      <c r="BK286" s="226">
        <f>ROUND(I286*H286,2)</f>
        <v>0</v>
      </c>
      <c r="BL286" s="19" t="s">
        <v>275</v>
      </c>
      <c r="BM286" s="225" t="s">
        <v>3418</v>
      </c>
    </row>
    <row r="287" s="2" customFormat="1">
      <c r="A287" s="40"/>
      <c r="B287" s="41"/>
      <c r="C287" s="42"/>
      <c r="D287" s="227" t="s">
        <v>171</v>
      </c>
      <c r="E287" s="42"/>
      <c r="F287" s="228" t="s">
        <v>3419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171</v>
      </c>
      <c r="AU287" s="19" t="s">
        <v>81</v>
      </c>
    </row>
    <row r="288" s="2" customFormat="1">
      <c r="A288" s="40"/>
      <c r="B288" s="41"/>
      <c r="C288" s="42"/>
      <c r="D288" s="232" t="s">
        <v>173</v>
      </c>
      <c r="E288" s="42"/>
      <c r="F288" s="233" t="s">
        <v>3420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173</v>
      </c>
      <c r="AU288" s="19" t="s">
        <v>81</v>
      </c>
    </row>
    <row r="289" s="2" customFormat="1" ht="24.15" customHeight="1">
      <c r="A289" s="40"/>
      <c r="B289" s="41"/>
      <c r="C289" s="214" t="s">
        <v>491</v>
      </c>
      <c r="D289" s="214" t="s">
        <v>164</v>
      </c>
      <c r="E289" s="215" t="s">
        <v>3421</v>
      </c>
      <c r="F289" s="216" t="s">
        <v>3422</v>
      </c>
      <c r="G289" s="217" t="s">
        <v>381</v>
      </c>
      <c r="H289" s="218">
        <v>4</v>
      </c>
      <c r="I289" s="219"/>
      <c r="J289" s="220">
        <f>ROUND(I289*H289,2)</f>
        <v>0</v>
      </c>
      <c r="K289" s="216" t="s">
        <v>168</v>
      </c>
      <c r="L289" s="46"/>
      <c r="M289" s="221" t="s">
        <v>19</v>
      </c>
      <c r="N289" s="222" t="s">
        <v>43</v>
      </c>
      <c r="O289" s="86"/>
      <c r="P289" s="223">
        <f>O289*H289</f>
        <v>0</v>
      </c>
      <c r="Q289" s="223">
        <v>0.018669999999999999</v>
      </c>
      <c r="R289" s="223">
        <f>Q289*H289</f>
        <v>0.074679999999999996</v>
      </c>
      <c r="S289" s="223">
        <v>0.015180000000000001</v>
      </c>
      <c r="T289" s="224">
        <f>S289*H289</f>
        <v>0.060720000000000003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275</v>
      </c>
      <c r="AT289" s="225" t="s">
        <v>164</v>
      </c>
      <c r="AU289" s="225" t="s">
        <v>81</v>
      </c>
      <c r="AY289" s="19" t="s">
        <v>162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79</v>
      </c>
      <c r="BK289" s="226">
        <f>ROUND(I289*H289,2)</f>
        <v>0</v>
      </c>
      <c r="BL289" s="19" t="s">
        <v>275</v>
      </c>
      <c r="BM289" s="225" t="s">
        <v>3423</v>
      </c>
    </row>
    <row r="290" s="2" customFormat="1">
      <c r="A290" s="40"/>
      <c r="B290" s="41"/>
      <c r="C290" s="42"/>
      <c r="D290" s="227" t="s">
        <v>171</v>
      </c>
      <c r="E290" s="42"/>
      <c r="F290" s="228" t="s">
        <v>3424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171</v>
      </c>
      <c r="AU290" s="19" t="s">
        <v>81</v>
      </c>
    </row>
    <row r="291" s="2" customFormat="1">
      <c r="A291" s="40"/>
      <c r="B291" s="41"/>
      <c r="C291" s="42"/>
      <c r="D291" s="232" t="s">
        <v>173</v>
      </c>
      <c r="E291" s="42"/>
      <c r="F291" s="233" t="s">
        <v>3425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173</v>
      </c>
      <c r="AU291" s="19" t="s">
        <v>81</v>
      </c>
    </row>
    <row r="292" s="2" customFormat="1" ht="24.15" customHeight="1">
      <c r="A292" s="40"/>
      <c r="B292" s="41"/>
      <c r="C292" s="214" t="s">
        <v>497</v>
      </c>
      <c r="D292" s="214" t="s">
        <v>164</v>
      </c>
      <c r="E292" s="215" t="s">
        <v>1973</v>
      </c>
      <c r="F292" s="216" t="s">
        <v>1974</v>
      </c>
      <c r="G292" s="217" t="s">
        <v>212</v>
      </c>
      <c r="H292" s="218">
        <v>0.074999999999999997</v>
      </c>
      <c r="I292" s="219"/>
      <c r="J292" s="220">
        <f>ROUND(I292*H292,2)</f>
        <v>0</v>
      </c>
      <c r="K292" s="216" t="s">
        <v>168</v>
      </c>
      <c r="L292" s="46"/>
      <c r="M292" s="221" t="s">
        <v>19</v>
      </c>
      <c r="N292" s="222" t="s">
        <v>43</v>
      </c>
      <c r="O292" s="86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275</v>
      </c>
      <c r="AT292" s="225" t="s">
        <v>164</v>
      </c>
      <c r="AU292" s="225" t="s">
        <v>81</v>
      </c>
      <c r="AY292" s="19" t="s">
        <v>162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79</v>
      </c>
      <c r="BK292" s="226">
        <f>ROUND(I292*H292,2)</f>
        <v>0</v>
      </c>
      <c r="BL292" s="19" t="s">
        <v>275</v>
      </c>
      <c r="BM292" s="225" t="s">
        <v>3426</v>
      </c>
    </row>
    <row r="293" s="2" customFormat="1">
      <c r="A293" s="40"/>
      <c r="B293" s="41"/>
      <c r="C293" s="42"/>
      <c r="D293" s="227" t="s">
        <v>171</v>
      </c>
      <c r="E293" s="42"/>
      <c r="F293" s="228" t="s">
        <v>1976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171</v>
      </c>
      <c r="AU293" s="19" t="s">
        <v>81</v>
      </c>
    </row>
    <row r="294" s="2" customFormat="1">
      <c r="A294" s="40"/>
      <c r="B294" s="41"/>
      <c r="C294" s="42"/>
      <c r="D294" s="232" t="s">
        <v>173</v>
      </c>
      <c r="E294" s="42"/>
      <c r="F294" s="233" t="s">
        <v>1977</v>
      </c>
      <c r="G294" s="42"/>
      <c r="H294" s="42"/>
      <c r="I294" s="229"/>
      <c r="J294" s="42"/>
      <c r="K294" s="42"/>
      <c r="L294" s="46"/>
      <c r="M294" s="230"/>
      <c r="N294" s="231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173</v>
      </c>
      <c r="AU294" s="19" t="s">
        <v>81</v>
      </c>
    </row>
    <row r="295" s="12" customFormat="1" ht="22.8" customHeight="1">
      <c r="A295" s="12"/>
      <c r="B295" s="198"/>
      <c r="C295" s="199"/>
      <c r="D295" s="200" t="s">
        <v>71</v>
      </c>
      <c r="E295" s="212" t="s">
        <v>3427</v>
      </c>
      <c r="F295" s="212" t="s">
        <v>3428</v>
      </c>
      <c r="G295" s="199"/>
      <c r="H295" s="199"/>
      <c r="I295" s="202"/>
      <c r="J295" s="213">
        <f>BK295</f>
        <v>0</v>
      </c>
      <c r="K295" s="199"/>
      <c r="L295" s="204"/>
      <c r="M295" s="205"/>
      <c r="N295" s="206"/>
      <c r="O295" s="206"/>
      <c r="P295" s="207">
        <f>SUM(P296:P337)</f>
        <v>0</v>
      </c>
      <c r="Q295" s="206"/>
      <c r="R295" s="207">
        <f>SUM(R296:R337)</f>
        <v>0.12652079999999999</v>
      </c>
      <c r="S295" s="206"/>
      <c r="T295" s="208">
        <f>SUM(T296:T337)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9" t="s">
        <v>81</v>
      </c>
      <c r="AT295" s="210" t="s">
        <v>71</v>
      </c>
      <c r="AU295" s="210" t="s">
        <v>79</v>
      </c>
      <c r="AY295" s="209" t="s">
        <v>162</v>
      </c>
      <c r="BK295" s="211">
        <f>SUM(BK296:BK337)</f>
        <v>0</v>
      </c>
    </row>
    <row r="296" s="2" customFormat="1" ht="16.5" customHeight="1">
      <c r="A296" s="40"/>
      <c r="B296" s="41"/>
      <c r="C296" s="214" t="s">
        <v>503</v>
      </c>
      <c r="D296" s="214" t="s">
        <v>164</v>
      </c>
      <c r="E296" s="215" t="s">
        <v>3429</v>
      </c>
      <c r="F296" s="216" t="s">
        <v>3430</v>
      </c>
      <c r="G296" s="217" t="s">
        <v>245</v>
      </c>
      <c r="H296" s="218">
        <v>3.3599999999999999</v>
      </c>
      <c r="I296" s="219"/>
      <c r="J296" s="220">
        <f>ROUND(I296*H296,2)</f>
        <v>0</v>
      </c>
      <c r="K296" s="216" t="s">
        <v>168</v>
      </c>
      <c r="L296" s="46"/>
      <c r="M296" s="221" t="s">
        <v>19</v>
      </c>
      <c r="N296" s="222" t="s">
        <v>43</v>
      </c>
      <c r="O296" s="86"/>
      <c r="P296" s="223">
        <f>O296*H296</f>
        <v>0</v>
      </c>
      <c r="Q296" s="223">
        <v>0</v>
      </c>
      <c r="R296" s="223">
        <f>Q296*H296</f>
        <v>0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275</v>
      </c>
      <c r="AT296" s="225" t="s">
        <v>164</v>
      </c>
      <c r="AU296" s="225" t="s">
        <v>81</v>
      </c>
      <c r="AY296" s="19" t="s">
        <v>162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79</v>
      </c>
      <c r="BK296" s="226">
        <f>ROUND(I296*H296,2)</f>
        <v>0</v>
      </c>
      <c r="BL296" s="19" t="s">
        <v>275</v>
      </c>
      <c r="BM296" s="225" t="s">
        <v>3431</v>
      </c>
    </row>
    <row r="297" s="2" customFormat="1">
      <c r="A297" s="40"/>
      <c r="B297" s="41"/>
      <c r="C297" s="42"/>
      <c r="D297" s="227" t="s">
        <v>171</v>
      </c>
      <c r="E297" s="42"/>
      <c r="F297" s="228" t="s">
        <v>3432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171</v>
      </c>
      <c r="AU297" s="19" t="s">
        <v>81</v>
      </c>
    </row>
    <row r="298" s="2" customFormat="1">
      <c r="A298" s="40"/>
      <c r="B298" s="41"/>
      <c r="C298" s="42"/>
      <c r="D298" s="232" t="s">
        <v>173</v>
      </c>
      <c r="E298" s="42"/>
      <c r="F298" s="233" t="s">
        <v>3433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173</v>
      </c>
      <c r="AU298" s="19" t="s">
        <v>81</v>
      </c>
    </row>
    <row r="299" s="13" customFormat="1">
      <c r="A299" s="13"/>
      <c r="B299" s="234"/>
      <c r="C299" s="235"/>
      <c r="D299" s="227" t="s">
        <v>175</v>
      </c>
      <c r="E299" s="236" t="s">
        <v>19</v>
      </c>
      <c r="F299" s="237" t="s">
        <v>3434</v>
      </c>
      <c r="G299" s="235"/>
      <c r="H299" s="238">
        <v>3.3599999999999999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175</v>
      </c>
      <c r="AU299" s="244" t="s">
        <v>81</v>
      </c>
      <c r="AV299" s="13" t="s">
        <v>81</v>
      </c>
      <c r="AW299" s="13" t="s">
        <v>33</v>
      </c>
      <c r="AX299" s="13" t="s">
        <v>72</v>
      </c>
      <c r="AY299" s="244" t="s">
        <v>162</v>
      </c>
    </row>
    <row r="300" s="14" customFormat="1">
      <c r="A300" s="14"/>
      <c r="B300" s="245"/>
      <c r="C300" s="246"/>
      <c r="D300" s="227" t="s">
        <v>175</v>
      </c>
      <c r="E300" s="247" t="s">
        <v>19</v>
      </c>
      <c r="F300" s="248" t="s">
        <v>177</v>
      </c>
      <c r="G300" s="246"/>
      <c r="H300" s="249">
        <v>3.3599999999999999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175</v>
      </c>
      <c r="AU300" s="255" t="s">
        <v>81</v>
      </c>
      <c r="AV300" s="14" t="s">
        <v>169</v>
      </c>
      <c r="AW300" s="14" t="s">
        <v>33</v>
      </c>
      <c r="AX300" s="14" t="s">
        <v>79</v>
      </c>
      <c r="AY300" s="255" t="s">
        <v>162</v>
      </c>
    </row>
    <row r="301" s="2" customFormat="1" ht="16.5" customHeight="1">
      <c r="A301" s="40"/>
      <c r="B301" s="41"/>
      <c r="C301" s="214" t="s">
        <v>510</v>
      </c>
      <c r="D301" s="214" t="s">
        <v>164</v>
      </c>
      <c r="E301" s="215" t="s">
        <v>3435</v>
      </c>
      <c r="F301" s="216" t="s">
        <v>3436</v>
      </c>
      <c r="G301" s="217" t="s">
        <v>245</v>
      </c>
      <c r="H301" s="218">
        <v>3.3599999999999999</v>
      </c>
      <c r="I301" s="219"/>
      <c r="J301" s="220">
        <f>ROUND(I301*H301,2)</f>
        <v>0</v>
      </c>
      <c r="K301" s="216" t="s">
        <v>168</v>
      </c>
      <c r="L301" s="46"/>
      <c r="M301" s="221" t="s">
        <v>19</v>
      </c>
      <c r="N301" s="222" t="s">
        <v>43</v>
      </c>
      <c r="O301" s="86"/>
      <c r="P301" s="223">
        <f>O301*H301</f>
        <v>0</v>
      </c>
      <c r="Q301" s="223">
        <v>0.00029999999999999997</v>
      </c>
      <c r="R301" s="223">
        <f>Q301*H301</f>
        <v>0.0010079999999999998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275</v>
      </c>
      <c r="AT301" s="225" t="s">
        <v>164</v>
      </c>
      <c r="AU301" s="225" t="s">
        <v>81</v>
      </c>
      <c r="AY301" s="19" t="s">
        <v>162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79</v>
      </c>
      <c r="BK301" s="226">
        <f>ROUND(I301*H301,2)</f>
        <v>0</v>
      </c>
      <c r="BL301" s="19" t="s">
        <v>275</v>
      </c>
      <c r="BM301" s="225" t="s">
        <v>3437</v>
      </c>
    </row>
    <row r="302" s="2" customFormat="1">
      <c r="A302" s="40"/>
      <c r="B302" s="41"/>
      <c r="C302" s="42"/>
      <c r="D302" s="227" t="s">
        <v>171</v>
      </c>
      <c r="E302" s="42"/>
      <c r="F302" s="228" t="s">
        <v>3438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171</v>
      </c>
      <c r="AU302" s="19" t="s">
        <v>81</v>
      </c>
    </row>
    <row r="303" s="2" customFormat="1">
      <c r="A303" s="40"/>
      <c r="B303" s="41"/>
      <c r="C303" s="42"/>
      <c r="D303" s="232" t="s">
        <v>173</v>
      </c>
      <c r="E303" s="42"/>
      <c r="F303" s="233" t="s">
        <v>3439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173</v>
      </c>
      <c r="AU303" s="19" t="s">
        <v>81</v>
      </c>
    </row>
    <row r="304" s="2" customFormat="1" ht="24.15" customHeight="1">
      <c r="A304" s="40"/>
      <c r="B304" s="41"/>
      <c r="C304" s="214" t="s">
        <v>514</v>
      </c>
      <c r="D304" s="214" t="s">
        <v>164</v>
      </c>
      <c r="E304" s="215" t="s">
        <v>3440</v>
      </c>
      <c r="F304" s="216" t="s">
        <v>3441</v>
      </c>
      <c r="G304" s="217" t="s">
        <v>245</v>
      </c>
      <c r="H304" s="218">
        <v>3.3599999999999999</v>
      </c>
      <c r="I304" s="219"/>
      <c r="J304" s="220">
        <f>ROUND(I304*H304,2)</f>
        <v>0</v>
      </c>
      <c r="K304" s="216" t="s">
        <v>168</v>
      </c>
      <c r="L304" s="46"/>
      <c r="M304" s="221" t="s">
        <v>19</v>
      </c>
      <c r="N304" s="222" t="s">
        <v>43</v>
      </c>
      <c r="O304" s="86"/>
      <c r="P304" s="223">
        <f>O304*H304</f>
        <v>0</v>
      </c>
      <c r="Q304" s="223">
        <v>0.0015</v>
      </c>
      <c r="R304" s="223">
        <f>Q304*H304</f>
        <v>0.0050400000000000002</v>
      </c>
      <c r="S304" s="223">
        <v>0</v>
      </c>
      <c r="T304" s="224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5" t="s">
        <v>275</v>
      </c>
      <c r="AT304" s="225" t="s">
        <v>164</v>
      </c>
      <c r="AU304" s="225" t="s">
        <v>81</v>
      </c>
      <c r="AY304" s="19" t="s">
        <v>162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9" t="s">
        <v>79</v>
      </c>
      <c r="BK304" s="226">
        <f>ROUND(I304*H304,2)</f>
        <v>0</v>
      </c>
      <c r="BL304" s="19" t="s">
        <v>275</v>
      </c>
      <c r="BM304" s="225" t="s">
        <v>3442</v>
      </c>
    </row>
    <row r="305" s="2" customFormat="1">
      <c r="A305" s="40"/>
      <c r="B305" s="41"/>
      <c r="C305" s="42"/>
      <c r="D305" s="227" t="s">
        <v>171</v>
      </c>
      <c r="E305" s="42"/>
      <c r="F305" s="228" t="s">
        <v>3443</v>
      </c>
      <c r="G305" s="42"/>
      <c r="H305" s="42"/>
      <c r="I305" s="229"/>
      <c r="J305" s="42"/>
      <c r="K305" s="42"/>
      <c r="L305" s="46"/>
      <c r="M305" s="230"/>
      <c r="N305" s="231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171</v>
      </c>
      <c r="AU305" s="19" t="s">
        <v>81</v>
      </c>
    </row>
    <row r="306" s="2" customFormat="1">
      <c r="A306" s="40"/>
      <c r="B306" s="41"/>
      <c r="C306" s="42"/>
      <c r="D306" s="232" t="s">
        <v>173</v>
      </c>
      <c r="E306" s="42"/>
      <c r="F306" s="233" t="s">
        <v>3444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173</v>
      </c>
      <c r="AU306" s="19" t="s">
        <v>81</v>
      </c>
    </row>
    <row r="307" s="2" customFormat="1" ht="16.5" customHeight="1">
      <c r="A307" s="40"/>
      <c r="B307" s="41"/>
      <c r="C307" s="214" t="s">
        <v>518</v>
      </c>
      <c r="D307" s="214" t="s">
        <v>164</v>
      </c>
      <c r="E307" s="215" t="s">
        <v>3445</v>
      </c>
      <c r="F307" s="216" t="s">
        <v>3446</v>
      </c>
      <c r="G307" s="217" t="s">
        <v>245</v>
      </c>
      <c r="H307" s="218">
        <v>3.3599999999999999</v>
      </c>
      <c r="I307" s="219"/>
      <c r="J307" s="220">
        <f>ROUND(I307*H307,2)</f>
        <v>0</v>
      </c>
      <c r="K307" s="216" t="s">
        <v>168</v>
      </c>
      <c r="L307" s="46"/>
      <c r="M307" s="221" t="s">
        <v>19</v>
      </c>
      <c r="N307" s="222" t="s">
        <v>43</v>
      </c>
      <c r="O307" s="86"/>
      <c r="P307" s="223">
        <f>O307*H307</f>
        <v>0</v>
      </c>
      <c r="Q307" s="223">
        <v>0.0044999999999999997</v>
      </c>
      <c r="R307" s="223">
        <f>Q307*H307</f>
        <v>0.015119999999999998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275</v>
      </c>
      <c r="AT307" s="225" t="s">
        <v>164</v>
      </c>
      <c r="AU307" s="225" t="s">
        <v>81</v>
      </c>
      <c r="AY307" s="19" t="s">
        <v>162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275</v>
      </c>
      <c r="BM307" s="225" t="s">
        <v>3447</v>
      </c>
    </row>
    <row r="308" s="2" customFormat="1">
      <c r="A308" s="40"/>
      <c r="B308" s="41"/>
      <c r="C308" s="42"/>
      <c r="D308" s="227" t="s">
        <v>171</v>
      </c>
      <c r="E308" s="42"/>
      <c r="F308" s="228" t="s">
        <v>3448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171</v>
      </c>
      <c r="AU308" s="19" t="s">
        <v>81</v>
      </c>
    </row>
    <row r="309" s="2" customFormat="1">
      <c r="A309" s="40"/>
      <c r="B309" s="41"/>
      <c r="C309" s="42"/>
      <c r="D309" s="232" t="s">
        <v>173</v>
      </c>
      <c r="E309" s="42"/>
      <c r="F309" s="233" t="s">
        <v>3449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173</v>
      </c>
      <c r="AU309" s="19" t="s">
        <v>81</v>
      </c>
    </row>
    <row r="310" s="2" customFormat="1" ht="33" customHeight="1">
      <c r="A310" s="40"/>
      <c r="B310" s="41"/>
      <c r="C310" s="214" t="s">
        <v>524</v>
      </c>
      <c r="D310" s="214" t="s">
        <v>164</v>
      </c>
      <c r="E310" s="215" t="s">
        <v>3450</v>
      </c>
      <c r="F310" s="216" t="s">
        <v>3451</v>
      </c>
      <c r="G310" s="217" t="s">
        <v>245</v>
      </c>
      <c r="H310" s="218">
        <v>3.3599999999999999</v>
      </c>
      <c r="I310" s="219"/>
      <c r="J310" s="220">
        <f>ROUND(I310*H310,2)</f>
        <v>0</v>
      </c>
      <c r="K310" s="216" t="s">
        <v>168</v>
      </c>
      <c r="L310" s="46"/>
      <c r="M310" s="221" t="s">
        <v>19</v>
      </c>
      <c r="N310" s="222" t="s">
        <v>43</v>
      </c>
      <c r="O310" s="86"/>
      <c r="P310" s="223">
        <f>O310*H310</f>
        <v>0</v>
      </c>
      <c r="Q310" s="223">
        <v>0.0090900000000000009</v>
      </c>
      <c r="R310" s="223">
        <f>Q310*H310</f>
        <v>0.030542400000000001</v>
      </c>
      <c r="S310" s="223">
        <v>0</v>
      </c>
      <c r="T310" s="224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275</v>
      </c>
      <c r="AT310" s="225" t="s">
        <v>164</v>
      </c>
      <c r="AU310" s="225" t="s">
        <v>81</v>
      </c>
      <c r="AY310" s="19" t="s">
        <v>162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79</v>
      </c>
      <c r="BK310" s="226">
        <f>ROUND(I310*H310,2)</f>
        <v>0</v>
      </c>
      <c r="BL310" s="19" t="s">
        <v>275</v>
      </c>
      <c r="BM310" s="225" t="s">
        <v>3452</v>
      </c>
    </row>
    <row r="311" s="2" customFormat="1">
      <c r="A311" s="40"/>
      <c r="B311" s="41"/>
      <c r="C311" s="42"/>
      <c r="D311" s="227" t="s">
        <v>171</v>
      </c>
      <c r="E311" s="42"/>
      <c r="F311" s="228" t="s">
        <v>3453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171</v>
      </c>
      <c r="AU311" s="19" t="s">
        <v>81</v>
      </c>
    </row>
    <row r="312" s="2" customFormat="1">
      <c r="A312" s="40"/>
      <c r="B312" s="41"/>
      <c r="C312" s="42"/>
      <c r="D312" s="232" t="s">
        <v>173</v>
      </c>
      <c r="E312" s="42"/>
      <c r="F312" s="233" t="s">
        <v>3454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173</v>
      </c>
      <c r="AU312" s="19" t="s">
        <v>81</v>
      </c>
    </row>
    <row r="313" s="2" customFormat="1" ht="24.15" customHeight="1">
      <c r="A313" s="40"/>
      <c r="B313" s="41"/>
      <c r="C313" s="256" t="s">
        <v>528</v>
      </c>
      <c r="D313" s="256" t="s">
        <v>237</v>
      </c>
      <c r="E313" s="257" t="s">
        <v>3455</v>
      </c>
      <c r="F313" s="258" t="s">
        <v>3456</v>
      </c>
      <c r="G313" s="259" t="s">
        <v>245</v>
      </c>
      <c r="H313" s="260">
        <v>3.8639999999999999</v>
      </c>
      <c r="I313" s="261"/>
      <c r="J313" s="262">
        <f>ROUND(I313*H313,2)</f>
        <v>0</v>
      </c>
      <c r="K313" s="258" t="s">
        <v>168</v>
      </c>
      <c r="L313" s="263"/>
      <c r="M313" s="264" t="s">
        <v>19</v>
      </c>
      <c r="N313" s="265" t="s">
        <v>43</v>
      </c>
      <c r="O313" s="86"/>
      <c r="P313" s="223">
        <f>O313*H313</f>
        <v>0</v>
      </c>
      <c r="Q313" s="223">
        <v>0.019</v>
      </c>
      <c r="R313" s="223">
        <f>Q313*H313</f>
        <v>0.073415999999999995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378</v>
      </c>
      <c r="AT313" s="225" t="s">
        <v>237</v>
      </c>
      <c r="AU313" s="225" t="s">
        <v>81</v>
      </c>
      <c r="AY313" s="19" t="s">
        <v>162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79</v>
      </c>
      <c r="BK313" s="226">
        <f>ROUND(I313*H313,2)</f>
        <v>0</v>
      </c>
      <c r="BL313" s="19" t="s">
        <v>275</v>
      </c>
      <c r="BM313" s="225" t="s">
        <v>3457</v>
      </c>
    </row>
    <row r="314" s="2" customFormat="1">
      <c r="A314" s="40"/>
      <c r="B314" s="41"/>
      <c r="C314" s="42"/>
      <c r="D314" s="227" t="s">
        <v>171</v>
      </c>
      <c r="E314" s="42"/>
      <c r="F314" s="228" t="s">
        <v>3456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171</v>
      </c>
      <c r="AU314" s="19" t="s">
        <v>81</v>
      </c>
    </row>
    <row r="315" s="13" customFormat="1">
      <c r="A315" s="13"/>
      <c r="B315" s="234"/>
      <c r="C315" s="235"/>
      <c r="D315" s="227" t="s">
        <v>175</v>
      </c>
      <c r="E315" s="236" t="s">
        <v>19</v>
      </c>
      <c r="F315" s="237" t="s">
        <v>3458</v>
      </c>
      <c r="G315" s="235"/>
      <c r="H315" s="238">
        <v>3.3599999999999999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175</v>
      </c>
      <c r="AU315" s="244" t="s">
        <v>81</v>
      </c>
      <c r="AV315" s="13" t="s">
        <v>81</v>
      </c>
      <c r="AW315" s="13" t="s">
        <v>33</v>
      </c>
      <c r="AX315" s="13" t="s">
        <v>79</v>
      </c>
      <c r="AY315" s="244" t="s">
        <v>162</v>
      </c>
    </row>
    <row r="316" s="13" customFormat="1">
      <c r="A316" s="13"/>
      <c r="B316" s="234"/>
      <c r="C316" s="235"/>
      <c r="D316" s="227" t="s">
        <v>175</v>
      </c>
      <c r="E316" s="235"/>
      <c r="F316" s="237" t="s">
        <v>3459</v>
      </c>
      <c r="G316" s="235"/>
      <c r="H316" s="238">
        <v>3.8639999999999999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175</v>
      </c>
      <c r="AU316" s="244" t="s">
        <v>81</v>
      </c>
      <c r="AV316" s="13" t="s">
        <v>81</v>
      </c>
      <c r="AW316" s="13" t="s">
        <v>4</v>
      </c>
      <c r="AX316" s="13" t="s">
        <v>79</v>
      </c>
      <c r="AY316" s="244" t="s">
        <v>162</v>
      </c>
    </row>
    <row r="317" s="2" customFormat="1" ht="24.15" customHeight="1">
      <c r="A317" s="40"/>
      <c r="B317" s="41"/>
      <c r="C317" s="214" t="s">
        <v>536</v>
      </c>
      <c r="D317" s="214" t="s">
        <v>164</v>
      </c>
      <c r="E317" s="215" t="s">
        <v>3460</v>
      </c>
      <c r="F317" s="216" t="s">
        <v>3461</v>
      </c>
      <c r="G317" s="217" t="s">
        <v>300</v>
      </c>
      <c r="H317" s="218">
        <v>2.3999999999999999</v>
      </c>
      <c r="I317" s="219"/>
      <c r="J317" s="220">
        <f>ROUND(I317*H317,2)</f>
        <v>0</v>
      </c>
      <c r="K317" s="216" t="s">
        <v>168</v>
      </c>
      <c r="L317" s="46"/>
      <c r="M317" s="221" t="s">
        <v>19</v>
      </c>
      <c r="N317" s="222" t="s">
        <v>43</v>
      </c>
      <c r="O317" s="86"/>
      <c r="P317" s="223">
        <f>O317*H317</f>
        <v>0</v>
      </c>
      <c r="Q317" s="223">
        <v>0.00020000000000000001</v>
      </c>
      <c r="R317" s="223">
        <f>Q317*H317</f>
        <v>0.00048000000000000001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275</v>
      </c>
      <c r="AT317" s="225" t="s">
        <v>164</v>
      </c>
      <c r="AU317" s="225" t="s">
        <v>81</v>
      </c>
      <c r="AY317" s="19" t="s">
        <v>162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79</v>
      </c>
      <c r="BK317" s="226">
        <f>ROUND(I317*H317,2)</f>
        <v>0</v>
      </c>
      <c r="BL317" s="19" t="s">
        <v>275</v>
      </c>
      <c r="BM317" s="225" t="s">
        <v>3462</v>
      </c>
    </row>
    <row r="318" s="2" customFormat="1">
      <c r="A318" s="40"/>
      <c r="B318" s="41"/>
      <c r="C318" s="42"/>
      <c r="D318" s="227" t="s">
        <v>171</v>
      </c>
      <c r="E318" s="42"/>
      <c r="F318" s="228" t="s">
        <v>3463</v>
      </c>
      <c r="G318" s="42"/>
      <c r="H318" s="42"/>
      <c r="I318" s="229"/>
      <c r="J318" s="42"/>
      <c r="K318" s="42"/>
      <c r="L318" s="46"/>
      <c r="M318" s="230"/>
      <c r="N318" s="231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171</v>
      </c>
      <c r="AU318" s="19" t="s">
        <v>81</v>
      </c>
    </row>
    <row r="319" s="2" customFormat="1">
      <c r="A319" s="40"/>
      <c r="B319" s="41"/>
      <c r="C319" s="42"/>
      <c r="D319" s="232" t="s">
        <v>173</v>
      </c>
      <c r="E319" s="42"/>
      <c r="F319" s="233" t="s">
        <v>3464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173</v>
      </c>
      <c r="AU319" s="19" t="s">
        <v>81</v>
      </c>
    </row>
    <row r="320" s="13" customFormat="1">
      <c r="A320" s="13"/>
      <c r="B320" s="234"/>
      <c r="C320" s="235"/>
      <c r="D320" s="227" t="s">
        <v>175</v>
      </c>
      <c r="E320" s="236" t="s">
        <v>19</v>
      </c>
      <c r="F320" s="237" t="s">
        <v>3465</v>
      </c>
      <c r="G320" s="235"/>
      <c r="H320" s="238">
        <v>2.3999999999999999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175</v>
      </c>
      <c r="AU320" s="244" t="s">
        <v>81</v>
      </c>
      <c r="AV320" s="13" t="s">
        <v>81</v>
      </c>
      <c r="AW320" s="13" t="s">
        <v>33</v>
      </c>
      <c r="AX320" s="13" t="s">
        <v>72</v>
      </c>
      <c r="AY320" s="244" t="s">
        <v>162</v>
      </c>
    </row>
    <row r="321" s="14" customFormat="1">
      <c r="A321" s="14"/>
      <c r="B321" s="245"/>
      <c r="C321" s="246"/>
      <c r="D321" s="227" t="s">
        <v>175</v>
      </c>
      <c r="E321" s="247" t="s">
        <v>19</v>
      </c>
      <c r="F321" s="248" t="s">
        <v>177</v>
      </c>
      <c r="G321" s="246"/>
      <c r="H321" s="249">
        <v>2.3999999999999999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175</v>
      </c>
      <c r="AU321" s="255" t="s">
        <v>81</v>
      </c>
      <c r="AV321" s="14" t="s">
        <v>169</v>
      </c>
      <c r="AW321" s="14" t="s">
        <v>33</v>
      </c>
      <c r="AX321" s="14" t="s">
        <v>79</v>
      </c>
      <c r="AY321" s="255" t="s">
        <v>162</v>
      </c>
    </row>
    <row r="322" s="2" customFormat="1" ht="16.5" customHeight="1">
      <c r="A322" s="40"/>
      <c r="B322" s="41"/>
      <c r="C322" s="256" t="s">
        <v>544</v>
      </c>
      <c r="D322" s="256" t="s">
        <v>237</v>
      </c>
      <c r="E322" s="257" t="s">
        <v>3466</v>
      </c>
      <c r="F322" s="258" t="s">
        <v>3467</v>
      </c>
      <c r="G322" s="259" t="s">
        <v>300</v>
      </c>
      <c r="H322" s="260">
        <v>2.52</v>
      </c>
      <c r="I322" s="261"/>
      <c r="J322" s="262">
        <f>ROUND(I322*H322,2)</f>
        <v>0</v>
      </c>
      <c r="K322" s="258" t="s">
        <v>168</v>
      </c>
      <c r="L322" s="263"/>
      <c r="M322" s="264" t="s">
        <v>19</v>
      </c>
      <c r="N322" s="265" t="s">
        <v>43</v>
      </c>
      <c r="O322" s="86"/>
      <c r="P322" s="223">
        <f>O322*H322</f>
        <v>0</v>
      </c>
      <c r="Q322" s="223">
        <v>0.00032000000000000003</v>
      </c>
      <c r="R322" s="223">
        <f>Q322*H322</f>
        <v>0.00080640000000000009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378</v>
      </c>
      <c r="AT322" s="225" t="s">
        <v>237</v>
      </c>
      <c r="AU322" s="225" t="s">
        <v>81</v>
      </c>
      <c r="AY322" s="19" t="s">
        <v>162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79</v>
      </c>
      <c r="BK322" s="226">
        <f>ROUND(I322*H322,2)</f>
        <v>0</v>
      </c>
      <c r="BL322" s="19" t="s">
        <v>275</v>
      </c>
      <c r="BM322" s="225" t="s">
        <v>3468</v>
      </c>
    </row>
    <row r="323" s="2" customFormat="1">
      <c r="A323" s="40"/>
      <c r="B323" s="41"/>
      <c r="C323" s="42"/>
      <c r="D323" s="227" t="s">
        <v>171</v>
      </c>
      <c r="E323" s="42"/>
      <c r="F323" s="228" t="s">
        <v>3467</v>
      </c>
      <c r="G323" s="42"/>
      <c r="H323" s="42"/>
      <c r="I323" s="229"/>
      <c r="J323" s="42"/>
      <c r="K323" s="42"/>
      <c r="L323" s="46"/>
      <c r="M323" s="230"/>
      <c r="N323" s="231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171</v>
      </c>
      <c r="AU323" s="19" t="s">
        <v>81</v>
      </c>
    </row>
    <row r="324" s="13" customFormat="1">
      <c r="A324" s="13"/>
      <c r="B324" s="234"/>
      <c r="C324" s="235"/>
      <c r="D324" s="227" t="s">
        <v>175</v>
      </c>
      <c r="E324" s="236" t="s">
        <v>19</v>
      </c>
      <c r="F324" s="237" t="s">
        <v>3469</v>
      </c>
      <c r="G324" s="235"/>
      <c r="H324" s="238">
        <v>2.3999999999999999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175</v>
      </c>
      <c r="AU324" s="244" t="s">
        <v>81</v>
      </c>
      <c r="AV324" s="13" t="s">
        <v>81</v>
      </c>
      <c r="AW324" s="13" t="s">
        <v>33</v>
      </c>
      <c r="AX324" s="13" t="s">
        <v>79</v>
      </c>
      <c r="AY324" s="244" t="s">
        <v>162</v>
      </c>
    </row>
    <row r="325" s="13" customFormat="1">
      <c r="A325" s="13"/>
      <c r="B325" s="234"/>
      <c r="C325" s="235"/>
      <c r="D325" s="227" t="s">
        <v>175</v>
      </c>
      <c r="E325" s="235"/>
      <c r="F325" s="237" t="s">
        <v>3470</v>
      </c>
      <c r="G325" s="235"/>
      <c r="H325" s="238">
        <v>2.52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175</v>
      </c>
      <c r="AU325" s="244" t="s">
        <v>81</v>
      </c>
      <c r="AV325" s="13" t="s">
        <v>81</v>
      </c>
      <c r="AW325" s="13" t="s">
        <v>4</v>
      </c>
      <c r="AX325" s="13" t="s">
        <v>79</v>
      </c>
      <c r="AY325" s="244" t="s">
        <v>162</v>
      </c>
    </row>
    <row r="326" s="2" customFormat="1" ht="16.5" customHeight="1">
      <c r="A326" s="40"/>
      <c r="B326" s="41"/>
      <c r="C326" s="214" t="s">
        <v>550</v>
      </c>
      <c r="D326" s="214" t="s">
        <v>164</v>
      </c>
      <c r="E326" s="215" t="s">
        <v>3471</v>
      </c>
      <c r="F326" s="216" t="s">
        <v>3472</v>
      </c>
      <c r="G326" s="217" t="s">
        <v>300</v>
      </c>
      <c r="H326" s="218">
        <v>1.2</v>
      </c>
      <c r="I326" s="219"/>
      <c r="J326" s="220">
        <f>ROUND(I326*H326,2)</f>
        <v>0</v>
      </c>
      <c r="K326" s="216" t="s">
        <v>168</v>
      </c>
      <c r="L326" s="46"/>
      <c r="M326" s="221" t="s">
        <v>19</v>
      </c>
      <c r="N326" s="222" t="s">
        <v>43</v>
      </c>
      <c r="O326" s="86"/>
      <c r="P326" s="223">
        <f>O326*H326</f>
        <v>0</v>
      </c>
      <c r="Q326" s="223">
        <v>9.0000000000000006E-05</v>
      </c>
      <c r="R326" s="223">
        <f>Q326*H326</f>
        <v>0.00010800000000000001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275</v>
      </c>
      <c r="AT326" s="225" t="s">
        <v>164</v>
      </c>
      <c r="AU326" s="225" t="s">
        <v>81</v>
      </c>
      <c r="AY326" s="19" t="s">
        <v>162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79</v>
      </c>
      <c r="BK326" s="226">
        <f>ROUND(I326*H326,2)</f>
        <v>0</v>
      </c>
      <c r="BL326" s="19" t="s">
        <v>275</v>
      </c>
      <c r="BM326" s="225" t="s">
        <v>3473</v>
      </c>
    </row>
    <row r="327" s="2" customFormat="1">
      <c r="A327" s="40"/>
      <c r="B327" s="41"/>
      <c r="C327" s="42"/>
      <c r="D327" s="227" t="s">
        <v>171</v>
      </c>
      <c r="E327" s="42"/>
      <c r="F327" s="228" t="s">
        <v>3474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171</v>
      </c>
      <c r="AU327" s="19" t="s">
        <v>81</v>
      </c>
    </row>
    <row r="328" s="2" customFormat="1">
      <c r="A328" s="40"/>
      <c r="B328" s="41"/>
      <c r="C328" s="42"/>
      <c r="D328" s="232" t="s">
        <v>173</v>
      </c>
      <c r="E328" s="42"/>
      <c r="F328" s="233" t="s">
        <v>3475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173</v>
      </c>
      <c r="AU328" s="19" t="s">
        <v>81</v>
      </c>
    </row>
    <row r="329" s="2" customFormat="1" ht="16.5" customHeight="1">
      <c r="A329" s="40"/>
      <c r="B329" s="41"/>
      <c r="C329" s="214" t="s">
        <v>556</v>
      </c>
      <c r="D329" s="214" t="s">
        <v>164</v>
      </c>
      <c r="E329" s="215" t="s">
        <v>3476</v>
      </c>
      <c r="F329" s="216" t="s">
        <v>3477</v>
      </c>
      <c r="G329" s="217" t="s">
        <v>381</v>
      </c>
      <c r="H329" s="218">
        <v>2</v>
      </c>
      <c r="I329" s="219"/>
      <c r="J329" s="220">
        <f>ROUND(I329*H329,2)</f>
        <v>0</v>
      </c>
      <c r="K329" s="216" t="s">
        <v>168</v>
      </c>
      <c r="L329" s="46"/>
      <c r="M329" s="221" t="s">
        <v>19</v>
      </c>
      <c r="N329" s="222" t="s">
        <v>43</v>
      </c>
      <c r="O329" s="86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275</v>
      </c>
      <c r="AT329" s="225" t="s">
        <v>164</v>
      </c>
      <c r="AU329" s="225" t="s">
        <v>81</v>
      </c>
      <c r="AY329" s="19" t="s">
        <v>162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79</v>
      </c>
      <c r="BK329" s="226">
        <f>ROUND(I329*H329,2)</f>
        <v>0</v>
      </c>
      <c r="BL329" s="19" t="s">
        <v>275</v>
      </c>
      <c r="BM329" s="225" t="s">
        <v>3478</v>
      </c>
    </row>
    <row r="330" s="2" customFormat="1">
      <c r="A330" s="40"/>
      <c r="B330" s="41"/>
      <c r="C330" s="42"/>
      <c r="D330" s="227" t="s">
        <v>171</v>
      </c>
      <c r="E330" s="42"/>
      <c r="F330" s="228" t="s">
        <v>3479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171</v>
      </c>
      <c r="AU330" s="19" t="s">
        <v>81</v>
      </c>
    </row>
    <row r="331" s="2" customFormat="1">
      <c r="A331" s="40"/>
      <c r="B331" s="41"/>
      <c r="C331" s="42"/>
      <c r="D331" s="232" t="s">
        <v>173</v>
      </c>
      <c r="E331" s="42"/>
      <c r="F331" s="233" t="s">
        <v>3480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173</v>
      </c>
      <c r="AU331" s="19" t="s">
        <v>81</v>
      </c>
    </row>
    <row r="332" s="2" customFormat="1" ht="21.75" customHeight="1">
      <c r="A332" s="40"/>
      <c r="B332" s="41"/>
      <c r="C332" s="214" t="s">
        <v>562</v>
      </c>
      <c r="D332" s="214" t="s">
        <v>164</v>
      </c>
      <c r="E332" s="215" t="s">
        <v>3481</v>
      </c>
      <c r="F332" s="216" t="s">
        <v>3482</v>
      </c>
      <c r="G332" s="217" t="s">
        <v>381</v>
      </c>
      <c r="H332" s="218">
        <v>1</v>
      </c>
      <c r="I332" s="219"/>
      <c r="J332" s="220">
        <f>ROUND(I332*H332,2)</f>
        <v>0</v>
      </c>
      <c r="K332" s="216" t="s">
        <v>168</v>
      </c>
      <c r="L332" s="46"/>
      <c r="M332" s="221" t="s">
        <v>19</v>
      </c>
      <c r="N332" s="222" t="s">
        <v>43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275</v>
      </c>
      <c r="AT332" s="225" t="s">
        <v>164</v>
      </c>
      <c r="AU332" s="225" t="s">
        <v>81</v>
      </c>
      <c r="AY332" s="19" t="s">
        <v>162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275</v>
      </c>
      <c r="BM332" s="225" t="s">
        <v>3483</v>
      </c>
    </row>
    <row r="333" s="2" customFormat="1">
      <c r="A333" s="40"/>
      <c r="B333" s="41"/>
      <c r="C333" s="42"/>
      <c r="D333" s="227" t="s">
        <v>171</v>
      </c>
      <c r="E333" s="42"/>
      <c r="F333" s="228" t="s">
        <v>3484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171</v>
      </c>
      <c r="AU333" s="19" t="s">
        <v>81</v>
      </c>
    </row>
    <row r="334" s="2" customFormat="1">
      <c r="A334" s="40"/>
      <c r="B334" s="41"/>
      <c r="C334" s="42"/>
      <c r="D334" s="232" t="s">
        <v>173</v>
      </c>
      <c r="E334" s="42"/>
      <c r="F334" s="233" t="s">
        <v>3485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173</v>
      </c>
      <c r="AU334" s="19" t="s">
        <v>81</v>
      </c>
    </row>
    <row r="335" s="2" customFormat="1" ht="24.15" customHeight="1">
      <c r="A335" s="40"/>
      <c r="B335" s="41"/>
      <c r="C335" s="214" t="s">
        <v>568</v>
      </c>
      <c r="D335" s="214" t="s">
        <v>164</v>
      </c>
      <c r="E335" s="215" t="s">
        <v>3486</v>
      </c>
      <c r="F335" s="216" t="s">
        <v>3487</v>
      </c>
      <c r="G335" s="217" t="s">
        <v>212</v>
      </c>
      <c r="H335" s="218">
        <v>0.127</v>
      </c>
      <c r="I335" s="219"/>
      <c r="J335" s="220">
        <f>ROUND(I335*H335,2)</f>
        <v>0</v>
      </c>
      <c r="K335" s="216" t="s">
        <v>168</v>
      </c>
      <c r="L335" s="46"/>
      <c r="M335" s="221" t="s">
        <v>19</v>
      </c>
      <c r="N335" s="222" t="s">
        <v>43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</v>
      </c>
      <c r="T335" s="224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275</v>
      </c>
      <c r="AT335" s="225" t="s">
        <v>164</v>
      </c>
      <c r="AU335" s="225" t="s">
        <v>81</v>
      </c>
      <c r="AY335" s="19" t="s">
        <v>162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79</v>
      </c>
      <c r="BK335" s="226">
        <f>ROUND(I335*H335,2)</f>
        <v>0</v>
      </c>
      <c r="BL335" s="19" t="s">
        <v>275</v>
      </c>
      <c r="BM335" s="225" t="s">
        <v>3488</v>
      </c>
    </row>
    <row r="336" s="2" customFormat="1">
      <c r="A336" s="40"/>
      <c r="B336" s="41"/>
      <c r="C336" s="42"/>
      <c r="D336" s="227" t="s">
        <v>171</v>
      </c>
      <c r="E336" s="42"/>
      <c r="F336" s="228" t="s">
        <v>3489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171</v>
      </c>
      <c r="AU336" s="19" t="s">
        <v>81</v>
      </c>
    </row>
    <row r="337" s="2" customFormat="1">
      <c r="A337" s="40"/>
      <c r="B337" s="41"/>
      <c r="C337" s="42"/>
      <c r="D337" s="232" t="s">
        <v>173</v>
      </c>
      <c r="E337" s="42"/>
      <c r="F337" s="233" t="s">
        <v>3490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173</v>
      </c>
      <c r="AU337" s="19" t="s">
        <v>81</v>
      </c>
    </row>
    <row r="338" s="12" customFormat="1" ht="22.8" customHeight="1">
      <c r="A338" s="12"/>
      <c r="B338" s="198"/>
      <c r="C338" s="199"/>
      <c r="D338" s="200" t="s">
        <v>71</v>
      </c>
      <c r="E338" s="212" t="s">
        <v>2475</v>
      </c>
      <c r="F338" s="212" t="s">
        <v>2476</v>
      </c>
      <c r="G338" s="199"/>
      <c r="H338" s="199"/>
      <c r="I338" s="202"/>
      <c r="J338" s="213">
        <f>BK338</f>
        <v>0</v>
      </c>
      <c r="K338" s="199"/>
      <c r="L338" s="204"/>
      <c r="M338" s="205"/>
      <c r="N338" s="206"/>
      <c r="O338" s="206"/>
      <c r="P338" s="207">
        <f>SUM(P339:P367)</f>
        <v>0</v>
      </c>
      <c r="Q338" s="206"/>
      <c r="R338" s="207">
        <f>SUM(R339:R367)</f>
        <v>0.012031200000000001</v>
      </c>
      <c r="S338" s="206"/>
      <c r="T338" s="208">
        <f>SUM(T339:T367)</f>
        <v>0.0041664000000000007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9" t="s">
        <v>81</v>
      </c>
      <c r="AT338" s="210" t="s">
        <v>71</v>
      </c>
      <c r="AU338" s="210" t="s">
        <v>79</v>
      </c>
      <c r="AY338" s="209" t="s">
        <v>162</v>
      </c>
      <c r="BK338" s="211">
        <f>SUM(BK339:BK367)</f>
        <v>0</v>
      </c>
    </row>
    <row r="339" s="2" customFormat="1" ht="24.15" customHeight="1">
      <c r="A339" s="40"/>
      <c r="B339" s="41"/>
      <c r="C339" s="214" t="s">
        <v>574</v>
      </c>
      <c r="D339" s="214" t="s">
        <v>164</v>
      </c>
      <c r="E339" s="215" t="s">
        <v>2478</v>
      </c>
      <c r="F339" s="216" t="s">
        <v>2479</v>
      </c>
      <c r="G339" s="217" t="s">
        <v>245</v>
      </c>
      <c r="H339" s="218">
        <v>14.16</v>
      </c>
      <c r="I339" s="219"/>
      <c r="J339" s="220">
        <f>ROUND(I339*H339,2)</f>
        <v>0</v>
      </c>
      <c r="K339" s="216" t="s">
        <v>168</v>
      </c>
      <c r="L339" s="46"/>
      <c r="M339" s="221" t="s">
        <v>19</v>
      </c>
      <c r="N339" s="222" t="s">
        <v>43</v>
      </c>
      <c r="O339" s="86"/>
      <c r="P339" s="223">
        <f>O339*H339</f>
        <v>0</v>
      </c>
      <c r="Q339" s="223">
        <v>0</v>
      </c>
      <c r="R339" s="223">
        <f>Q339*H339</f>
        <v>0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275</v>
      </c>
      <c r="AT339" s="225" t="s">
        <v>164</v>
      </c>
      <c r="AU339" s="225" t="s">
        <v>81</v>
      </c>
      <c r="AY339" s="19" t="s">
        <v>162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79</v>
      </c>
      <c r="BK339" s="226">
        <f>ROUND(I339*H339,2)</f>
        <v>0</v>
      </c>
      <c r="BL339" s="19" t="s">
        <v>275</v>
      </c>
      <c r="BM339" s="225" t="s">
        <v>3491</v>
      </c>
    </row>
    <row r="340" s="2" customFormat="1">
      <c r="A340" s="40"/>
      <c r="B340" s="41"/>
      <c r="C340" s="42"/>
      <c r="D340" s="227" t="s">
        <v>171</v>
      </c>
      <c r="E340" s="42"/>
      <c r="F340" s="228" t="s">
        <v>2481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171</v>
      </c>
      <c r="AU340" s="19" t="s">
        <v>81</v>
      </c>
    </row>
    <row r="341" s="2" customFormat="1">
      <c r="A341" s="40"/>
      <c r="B341" s="41"/>
      <c r="C341" s="42"/>
      <c r="D341" s="232" t="s">
        <v>173</v>
      </c>
      <c r="E341" s="42"/>
      <c r="F341" s="233" t="s">
        <v>2482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173</v>
      </c>
      <c r="AU341" s="19" t="s">
        <v>81</v>
      </c>
    </row>
    <row r="342" s="13" customFormat="1">
      <c r="A342" s="13"/>
      <c r="B342" s="234"/>
      <c r="C342" s="235"/>
      <c r="D342" s="227" t="s">
        <v>175</v>
      </c>
      <c r="E342" s="236" t="s">
        <v>19</v>
      </c>
      <c r="F342" s="237" t="s">
        <v>3492</v>
      </c>
      <c r="G342" s="235"/>
      <c r="H342" s="238">
        <v>14.16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175</v>
      </c>
      <c r="AU342" s="244" t="s">
        <v>81</v>
      </c>
      <c r="AV342" s="13" t="s">
        <v>81</v>
      </c>
      <c r="AW342" s="13" t="s">
        <v>33</v>
      </c>
      <c r="AX342" s="13" t="s">
        <v>72</v>
      </c>
      <c r="AY342" s="244" t="s">
        <v>162</v>
      </c>
    </row>
    <row r="343" s="14" customFormat="1">
      <c r="A343" s="14"/>
      <c r="B343" s="245"/>
      <c r="C343" s="246"/>
      <c r="D343" s="227" t="s">
        <v>175</v>
      </c>
      <c r="E343" s="247" t="s">
        <v>19</v>
      </c>
      <c r="F343" s="248" t="s">
        <v>177</v>
      </c>
      <c r="G343" s="246"/>
      <c r="H343" s="249">
        <v>14.16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175</v>
      </c>
      <c r="AU343" s="255" t="s">
        <v>81</v>
      </c>
      <c r="AV343" s="14" t="s">
        <v>169</v>
      </c>
      <c r="AW343" s="14" t="s">
        <v>33</v>
      </c>
      <c r="AX343" s="14" t="s">
        <v>79</v>
      </c>
      <c r="AY343" s="255" t="s">
        <v>162</v>
      </c>
    </row>
    <row r="344" s="2" customFormat="1" ht="24.15" customHeight="1">
      <c r="A344" s="40"/>
      <c r="B344" s="41"/>
      <c r="C344" s="214" t="s">
        <v>580</v>
      </c>
      <c r="D344" s="214" t="s">
        <v>164</v>
      </c>
      <c r="E344" s="215" t="s">
        <v>3493</v>
      </c>
      <c r="F344" s="216" t="s">
        <v>3494</v>
      </c>
      <c r="G344" s="217" t="s">
        <v>245</v>
      </c>
      <c r="H344" s="218">
        <v>14.16</v>
      </c>
      <c r="I344" s="219"/>
      <c r="J344" s="220">
        <f>ROUND(I344*H344,2)</f>
        <v>0</v>
      </c>
      <c r="K344" s="216" t="s">
        <v>168</v>
      </c>
      <c r="L344" s="46"/>
      <c r="M344" s="221" t="s">
        <v>19</v>
      </c>
      <c r="N344" s="222" t="s">
        <v>43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0.00014999999999999999</v>
      </c>
      <c r="T344" s="224">
        <f>S344*H344</f>
        <v>0.002124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275</v>
      </c>
      <c r="AT344" s="225" t="s">
        <v>164</v>
      </c>
      <c r="AU344" s="225" t="s">
        <v>81</v>
      </c>
      <c r="AY344" s="19" t="s">
        <v>162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79</v>
      </c>
      <c r="BK344" s="226">
        <f>ROUND(I344*H344,2)</f>
        <v>0</v>
      </c>
      <c r="BL344" s="19" t="s">
        <v>275</v>
      </c>
      <c r="BM344" s="225" t="s">
        <v>3495</v>
      </c>
    </row>
    <row r="345" s="2" customFormat="1">
      <c r="A345" s="40"/>
      <c r="B345" s="41"/>
      <c r="C345" s="42"/>
      <c r="D345" s="227" t="s">
        <v>171</v>
      </c>
      <c r="E345" s="42"/>
      <c r="F345" s="228" t="s">
        <v>3496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171</v>
      </c>
      <c r="AU345" s="19" t="s">
        <v>81</v>
      </c>
    </row>
    <row r="346" s="2" customFormat="1">
      <c r="A346" s="40"/>
      <c r="B346" s="41"/>
      <c r="C346" s="42"/>
      <c r="D346" s="232" t="s">
        <v>173</v>
      </c>
      <c r="E346" s="42"/>
      <c r="F346" s="233" t="s">
        <v>3497</v>
      </c>
      <c r="G346" s="42"/>
      <c r="H346" s="42"/>
      <c r="I346" s="229"/>
      <c r="J346" s="42"/>
      <c r="K346" s="42"/>
      <c r="L346" s="46"/>
      <c r="M346" s="230"/>
      <c r="N346" s="231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173</v>
      </c>
      <c r="AU346" s="19" t="s">
        <v>81</v>
      </c>
    </row>
    <row r="347" s="2" customFormat="1" ht="16.5" customHeight="1">
      <c r="A347" s="40"/>
      <c r="B347" s="41"/>
      <c r="C347" s="214" t="s">
        <v>587</v>
      </c>
      <c r="D347" s="214" t="s">
        <v>164</v>
      </c>
      <c r="E347" s="215" t="s">
        <v>3498</v>
      </c>
      <c r="F347" s="216" t="s">
        <v>3499</v>
      </c>
      <c r="G347" s="217" t="s">
        <v>245</v>
      </c>
      <c r="H347" s="218">
        <v>5.04</v>
      </c>
      <c r="I347" s="219"/>
      <c r="J347" s="220">
        <f>ROUND(I347*H347,2)</f>
        <v>0</v>
      </c>
      <c r="K347" s="216" t="s">
        <v>168</v>
      </c>
      <c r="L347" s="46"/>
      <c r="M347" s="221" t="s">
        <v>19</v>
      </c>
      <c r="N347" s="222" t="s">
        <v>43</v>
      </c>
      <c r="O347" s="86"/>
      <c r="P347" s="223">
        <f>O347*H347</f>
        <v>0</v>
      </c>
      <c r="Q347" s="223">
        <v>0.001</v>
      </c>
      <c r="R347" s="223">
        <f>Q347*H347</f>
        <v>0.0050400000000000002</v>
      </c>
      <c r="S347" s="223">
        <v>0.00031</v>
      </c>
      <c r="T347" s="224">
        <f>S347*H347</f>
        <v>0.0015624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275</v>
      </c>
      <c r="AT347" s="225" t="s">
        <v>164</v>
      </c>
      <c r="AU347" s="225" t="s">
        <v>81</v>
      </c>
      <c r="AY347" s="19" t="s">
        <v>162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79</v>
      </c>
      <c r="BK347" s="226">
        <f>ROUND(I347*H347,2)</f>
        <v>0</v>
      </c>
      <c r="BL347" s="19" t="s">
        <v>275</v>
      </c>
      <c r="BM347" s="225" t="s">
        <v>3500</v>
      </c>
    </row>
    <row r="348" s="2" customFormat="1">
      <c r="A348" s="40"/>
      <c r="B348" s="41"/>
      <c r="C348" s="42"/>
      <c r="D348" s="227" t="s">
        <v>171</v>
      </c>
      <c r="E348" s="42"/>
      <c r="F348" s="228" t="s">
        <v>3501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171</v>
      </c>
      <c r="AU348" s="19" t="s">
        <v>81</v>
      </c>
    </row>
    <row r="349" s="2" customFormat="1">
      <c r="A349" s="40"/>
      <c r="B349" s="41"/>
      <c r="C349" s="42"/>
      <c r="D349" s="232" t="s">
        <v>173</v>
      </c>
      <c r="E349" s="42"/>
      <c r="F349" s="233" t="s">
        <v>3502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173</v>
      </c>
      <c r="AU349" s="19" t="s">
        <v>81</v>
      </c>
    </row>
    <row r="350" s="13" customFormat="1">
      <c r="A350" s="13"/>
      <c r="B350" s="234"/>
      <c r="C350" s="235"/>
      <c r="D350" s="227" t="s">
        <v>175</v>
      </c>
      <c r="E350" s="236" t="s">
        <v>19</v>
      </c>
      <c r="F350" s="237" t="s">
        <v>3503</v>
      </c>
      <c r="G350" s="235"/>
      <c r="H350" s="238">
        <v>5.04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175</v>
      </c>
      <c r="AU350" s="244" t="s">
        <v>81</v>
      </c>
      <c r="AV350" s="13" t="s">
        <v>81</v>
      </c>
      <c r="AW350" s="13" t="s">
        <v>33</v>
      </c>
      <c r="AX350" s="13" t="s">
        <v>72</v>
      </c>
      <c r="AY350" s="244" t="s">
        <v>162</v>
      </c>
    </row>
    <row r="351" s="14" customFormat="1">
      <c r="A351" s="14"/>
      <c r="B351" s="245"/>
      <c r="C351" s="246"/>
      <c r="D351" s="227" t="s">
        <v>175</v>
      </c>
      <c r="E351" s="247" t="s">
        <v>19</v>
      </c>
      <c r="F351" s="248" t="s">
        <v>177</v>
      </c>
      <c r="G351" s="246"/>
      <c r="H351" s="249">
        <v>5.04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175</v>
      </c>
      <c r="AU351" s="255" t="s">
        <v>81</v>
      </c>
      <c r="AV351" s="14" t="s">
        <v>169</v>
      </c>
      <c r="AW351" s="14" t="s">
        <v>33</v>
      </c>
      <c r="AX351" s="14" t="s">
        <v>79</v>
      </c>
      <c r="AY351" s="255" t="s">
        <v>162</v>
      </c>
    </row>
    <row r="352" s="2" customFormat="1" ht="24.15" customHeight="1">
      <c r="A352" s="40"/>
      <c r="B352" s="41"/>
      <c r="C352" s="214" t="s">
        <v>594</v>
      </c>
      <c r="D352" s="214" t="s">
        <v>164</v>
      </c>
      <c r="E352" s="215" t="s">
        <v>3504</v>
      </c>
      <c r="F352" s="216" t="s">
        <v>3505</v>
      </c>
      <c r="G352" s="217" t="s">
        <v>245</v>
      </c>
      <c r="H352" s="218">
        <v>5.04</v>
      </c>
      <c r="I352" s="219"/>
      <c r="J352" s="220">
        <f>ROUND(I352*H352,2)</f>
        <v>0</v>
      </c>
      <c r="K352" s="216" t="s">
        <v>168</v>
      </c>
      <c r="L352" s="46"/>
      <c r="M352" s="221" t="s">
        <v>19</v>
      </c>
      <c r="N352" s="222" t="s">
        <v>43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275</v>
      </c>
      <c r="AT352" s="225" t="s">
        <v>164</v>
      </c>
      <c r="AU352" s="225" t="s">
        <v>81</v>
      </c>
      <c r="AY352" s="19" t="s">
        <v>162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275</v>
      </c>
      <c r="BM352" s="225" t="s">
        <v>3506</v>
      </c>
    </row>
    <row r="353" s="2" customFormat="1">
      <c r="A353" s="40"/>
      <c r="B353" s="41"/>
      <c r="C353" s="42"/>
      <c r="D353" s="227" t="s">
        <v>171</v>
      </c>
      <c r="E353" s="42"/>
      <c r="F353" s="228" t="s">
        <v>3507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171</v>
      </c>
      <c r="AU353" s="19" t="s">
        <v>81</v>
      </c>
    </row>
    <row r="354" s="2" customFormat="1">
      <c r="A354" s="40"/>
      <c r="B354" s="41"/>
      <c r="C354" s="42"/>
      <c r="D354" s="232" t="s">
        <v>173</v>
      </c>
      <c r="E354" s="42"/>
      <c r="F354" s="233" t="s">
        <v>3508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173</v>
      </c>
      <c r="AU354" s="19" t="s">
        <v>81</v>
      </c>
    </row>
    <row r="355" s="2" customFormat="1" ht="16.5" customHeight="1">
      <c r="A355" s="40"/>
      <c r="B355" s="41"/>
      <c r="C355" s="214" t="s">
        <v>600</v>
      </c>
      <c r="D355" s="214" t="s">
        <v>164</v>
      </c>
      <c r="E355" s="215" t="s">
        <v>2487</v>
      </c>
      <c r="F355" s="216" t="s">
        <v>2488</v>
      </c>
      <c r="G355" s="217" t="s">
        <v>245</v>
      </c>
      <c r="H355" s="218">
        <v>16</v>
      </c>
      <c r="I355" s="219"/>
      <c r="J355" s="220">
        <f>ROUND(I355*H355,2)</f>
        <v>0</v>
      </c>
      <c r="K355" s="216" t="s">
        <v>168</v>
      </c>
      <c r="L355" s="46"/>
      <c r="M355" s="221" t="s">
        <v>19</v>
      </c>
      <c r="N355" s="222" t="s">
        <v>43</v>
      </c>
      <c r="O355" s="86"/>
      <c r="P355" s="223">
        <f>O355*H355</f>
        <v>0</v>
      </c>
      <c r="Q355" s="223">
        <v>0</v>
      </c>
      <c r="R355" s="223">
        <f>Q355*H355</f>
        <v>0</v>
      </c>
      <c r="S355" s="223">
        <v>3.0000000000000001E-05</v>
      </c>
      <c r="T355" s="224">
        <f>S355*H355</f>
        <v>0.00048000000000000001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275</v>
      </c>
      <c r="AT355" s="225" t="s">
        <v>164</v>
      </c>
      <c r="AU355" s="225" t="s">
        <v>81</v>
      </c>
      <c r="AY355" s="19" t="s">
        <v>162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79</v>
      </c>
      <c r="BK355" s="226">
        <f>ROUND(I355*H355,2)</f>
        <v>0</v>
      </c>
      <c r="BL355" s="19" t="s">
        <v>275</v>
      </c>
      <c r="BM355" s="225" t="s">
        <v>3509</v>
      </c>
    </row>
    <row r="356" s="2" customFormat="1">
      <c r="A356" s="40"/>
      <c r="B356" s="41"/>
      <c r="C356" s="42"/>
      <c r="D356" s="227" t="s">
        <v>171</v>
      </c>
      <c r="E356" s="42"/>
      <c r="F356" s="228" t="s">
        <v>2490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171</v>
      </c>
      <c r="AU356" s="19" t="s">
        <v>81</v>
      </c>
    </row>
    <row r="357" s="2" customFormat="1">
      <c r="A357" s="40"/>
      <c r="B357" s="41"/>
      <c r="C357" s="42"/>
      <c r="D357" s="232" t="s">
        <v>173</v>
      </c>
      <c r="E357" s="42"/>
      <c r="F357" s="233" t="s">
        <v>2491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173</v>
      </c>
      <c r="AU357" s="19" t="s">
        <v>81</v>
      </c>
    </row>
    <row r="358" s="2" customFormat="1" ht="16.5" customHeight="1">
      <c r="A358" s="40"/>
      <c r="B358" s="41"/>
      <c r="C358" s="256" t="s">
        <v>606</v>
      </c>
      <c r="D358" s="256" t="s">
        <v>237</v>
      </c>
      <c r="E358" s="257" t="s">
        <v>2493</v>
      </c>
      <c r="F358" s="258" t="s">
        <v>2494</v>
      </c>
      <c r="G358" s="259" t="s">
        <v>245</v>
      </c>
      <c r="H358" s="260">
        <v>16.800000000000001</v>
      </c>
      <c r="I358" s="261"/>
      <c r="J358" s="262">
        <f>ROUND(I358*H358,2)</f>
        <v>0</v>
      </c>
      <c r="K358" s="258" t="s">
        <v>168</v>
      </c>
      <c r="L358" s="263"/>
      <c r="M358" s="264" t="s">
        <v>19</v>
      </c>
      <c r="N358" s="265" t="s">
        <v>43</v>
      </c>
      <c r="O358" s="86"/>
      <c r="P358" s="223">
        <f>O358*H358</f>
        <v>0</v>
      </c>
      <c r="Q358" s="223">
        <v>2.0000000000000002E-05</v>
      </c>
      <c r="R358" s="223">
        <f>Q358*H358</f>
        <v>0.00033600000000000004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378</v>
      </c>
      <c r="AT358" s="225" t="s">
        <v>237</v>
      </c>
      <c r="AU358" s="225" t="s">
        <v>81</v>
      </c>
      <c r="AY358" s="19" t="s">
        <v>162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79</v>
      </c>
      <c r="BK358" s="226">
        <f>ROUND(I358*H358,2)</f>
        <v>0</v>
      </c>
      <c r="BL358" s="19" t="s">
        <v>275</v>
      </c>
      <c r="BM358" s="225" t="s">
        <v>3510</v>
      </c>
    </row>
    <row r="359" s="2" customFormat="1">
      <c r="A359" s="40"/>
      <c r="B359" s="41"/>
      <c r="C359" s="42"/>
      <c r="D359" s="227" t="s">
        <v>171</v>
      </c>
      <c r="E359" s="42"/>
      <c r="F359" s="228" t="s">
        <v>2494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171</v>
      </c>
      <c r="AU359" s="19" t="s">
        <v>81</v>
      </c>
    </row>
    <row r="360" s="13" customFormat="1">
      <c r="A360" s="13"/>
      <c r="B360" s="234"/>
      <c r="C360" s="235"/>
      <c r="D360" s="227" t="s">
        <v>175</v>
      </c>
      <c r="E360" s="236" t="s">
        <v>19</v>
      </c>
      <c r="F360" s="237" t="s">
        <v>275</v>
      </c>
      <c r="G360" s="235"/>
      <c r="H360" s="238">
        <v>16</v>
      </c>
      <c r="I360" s="239"/>
      <c r="J360" s="235"/>
      <c r="K360" s="235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175</v>
      </c>
      <c r="AU360" s="244" t="s">
        <v>81</v>
      </c>
      <c r="AV360" s="13" t="s">
        <v>81</v>
      </c>
      <c r="AW360" s="13" t="s">
        <v>33</v>
      </c>
      <c r="AX360" s="13" t="s">
        <v>79</v>
      </c>
      <c r="AY360" s="244" t="s">
        <v>162</v>
      </c>
    </row>
    <row r="361" s="13" customFormat="1">
      <c r="A361" s="13"/>
      <c r="B361" s="234"/>
      <c r="C361" s="235"/>
      <c r="D361" s="227" t="s">
        <v>175</v>
      </c>
      <c r="E361" s="235"/>
      <c r="F361" s="237" t="s">
        <v>3511</v>
      </c>
      <c r="G361" s="235"/>
      <c r="H361" s="238">
        <v>16.800000000000001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175</v>
      </c>
      <c r="AU361" s="244" t="s">
        <v>81</v>
      </c>
      <c r="AV361" s="13" t="s">
        <v>81</v>
      </c>
      <c r="AW361" s="13" t="s">
        <v>4</v>
      </c>
      <c r="AX361" s="13" t="s">
        <v>79</v>
      </c>
      <c r="AY361" s="244" t="s">
        <v>162</v>
      </c>
    </row>
    <row r="362" s="2" customFormat="1" ht="24.15" customHeight="1">
      <c r="A362" s="40"/>
      <c r="B362" s="41"/>
      <c r="C362" s="214" t="s">
        <v>612</v>
      </c>
      <c r="D362" s="214" t="s">
        <v>164</v>
      </c>
      <c r="E362" s="215" t="s">
        <v>2498</v>
      </c>
      <c r="F362" s="216" t="s">
        <v>2499</v>
      </c>
      <c r="G362" s="217" t="s">
        <v>245</v>
      </c>
      <c r="H362" s="218">
        <v>14.16</v>
      </c>
      <c r="I362" s="219"/>
      <c r="J362" s="220">
        <f>ROUND(I362*H362,2)</f>
        <v>0</v>
      </c>
      <c r="K362" s="216" t="s">
        <v>168</v>
      </c>
      <c r="L362" s="46"/>
      <c r="M362" s="221" t="s">
        <v>19</v>
      </c>
      <c r="N362" s="222" t="s">
        <v>43</v>
      </c>
      <c r="O362" s="86"/>
      <c r="P362" s="223">
        <f>O362*H362</f>
        <v>0</v>
      </c>
      <c r="Q362" s="223">
        <v>0.00020000000000000001</v>
      </c>
      <c r="R362" s="223">
        <f>Q362*H362</f>
        <v>0.0028320000000000003</v>
      </c>
      <c r="S362" s="223">
        <v>0</v>
      </c>
      <c r="T362" s="224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275</v>
      </c>
      <c r="AT362" s="225" t="s">
        <v>164</v>
      </c>
      <c r="AU362" s="225" t="s">
        <v>81</v>
      </c>
      <c r="AY362" s="19" t="s">
        <v>162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79</v>
      </c>
      <c r="BK362" s="226">
        <f>ROUND(I362*H362,2)</f>
        <v>0</v>
      </c>
      <c r="BL362" s="19" t="s">
        <v>275</v>
      </c>
      <c r="BM362" s="225" t="s">
        <v>3512</v>
      </c>
    </row>
    <row r="363" s="2" customFormat="1">
      <c r="A363" s="40"/>
      <c r="B363" s="41"/>
      <c r="C363" s="42"/>
      <c r="D363" s="227" t="s">
        <v>171</v>
      </c>
      <c r="E363" s="42"/>
      <c r="F363" s="228" t="s">
        <v>2501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171</v>
      </c>
      <c r="AU363" s="19" t="s">
        <v>81</v>
      </c>
    </row>
    <row r="364" s="2" customFormat="1">
      <c r="A364" s="40"/>
      <c r="B364" s="41"/>
      <c r="C364" s="42"/>
      <c r="D364" s="232" t="s">
        <v>173</v>
      </c>
      <c r="E364" s="42"/>
      <c r="F364" s="233" t="s">
        <v>2502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173</v>
      </c>
      <c r="AU364" s="19" t="s">
        <v>81</v>
      </c>
    </row>
    <row r="365" s="2" customFormat="1" ht="33" customHeight="1">
      <c r="A365" s="40"/>
      <c r="B365" s="41"/>
      <c r="C365" s="214" t="s">
        <v>618</v>
      </c>
      <c r="D365" s="214" t="s">
        <v>164</v>
      </c>
      <c r="E365" s="215" t="s">
        <v>3513</v>
      </c>
      <c r="F365" s="216" t="s">
        <v>3514</v>
      </c>
      <c r="G365" s="217" t="s">
        <v>245</v>
      </c>
      <c r="H365" s="218">
        <v>14.16</v>
      </c>
      <c r="I365" s="219"/>
      <c r="J365" s="220">
        <f>ROUND(I365*H365,2)</f>
        <v>0</v>
      </c>
      <c r="K365" s="216" t="s">
        <v>168</v>
      </c>
      <c r="L365" s="46"/>
      <c r="M365" s="221" t="s">
        <v>19</v>
      </c>
      <c r="N365" s="222" t="s">
        <v>43</v>
      </c>
      <c r="O365" s="86"/>
      <c r="P365" s="223">
        <f>O365*H365</f>
        <v>0</v>
      </c>
      <c r="Q365" s="223">
        <v>0.00027</v>
      </c>
      <c r="R365" s="223">
        <f>Q365*H365</f>
        <v>0.0038232000000000001</v>
      </c>
      <c r="S365" s="223">
        <v>0</v>
      </c>
      <c r="T365" s="224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25" t="s">
        <v>275</v>
      </c>
      <c r="AT365" s="225" t="s">
        <v>164</v>
      </c>
      <c r="AU365" s="225" t="s">
        <v>81</v>
      </c>
      <c r="AY365" s="19" t="s">
        <v>162</v>
      </c>
      <c r="BE365" s="226">
        <f>IF(N365="základní",J365,0)</f>
        <v>0</v>
      </c>
      <c r="BF365" s="226">
        <f>IF(N365="snížená",J365,0)</f>
        <v>0</v>
      </c>
      <c r="BG365" s="226">
        <f>IF(N365="zákl. přenesená",J365,0)</f>
        <v>0</v>
      </c>
      <c r="BH365" s="226">
        <f>IF(N365="sníž. přenesená",J365,0)</f>
        <v>0</v>
      </c>
      <c r="BI365" s="226">
        <f>IF(N365="nulová",J365,0)</f>
        <v>0</v>
      </c>
      <c r="BJ365" s="19" t="s">
        <v>79</v>
      </c>
      <c r="BK365" s="226">
        <f>ROUND(I365*H365,2)</f>
        <v>0</v>
      </c>
      <c r="BL365" s="19" t="s">
        <v>275</v>
      </c>
      <c r="BM365" s="225" t="s">
        <v>3515</v>
      </c>
    </row>
    <row r="366" s="2" customFormat="1">
      <c r="A366" s="40"/>
      <c r="B366" s="41"/>
      <c r="C366" s="42"/>
      <c r="D366" s="227" t="s">
        <v>171</v>
      </c>
      <c r="E366" s="42"/>
      <c r="F366" s="228" t="s">
        <v>3516</v>
      </c>
      <c r="G366" s="42"/>
      <c r="H366" s="42"/>
      <c r="I366" s="229"/>
      <c r="J366" s="42"/>
      <c r="K366" s="42"/>
      <c r="L366" s="46"/>
      <c r="M366" s="230"/>
      <c r="N366" s="231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171</v>
      </c>
      <c r="AU366" s="19" t="s">
        <v>81</v>
      </c>
    </row>
    <row r="367" s="2" customFormat="1">
      <c r="A367" s="40"/>
      <c r="B367" s="41"/>
      <c r="C367" s="42"/>
      <c r="D367" s="232" t="s">
        <v>173</v>
      </c>
      <c r="E367" s="42"/>
      <c r="F367" s="233" t="s">
        <v>3517</v>
      </c>
      <c r="G367" s="42"/>
      <c r="H367" s="42"/>
      <c r="I367" s="229"/>
      <c r="J367" s="42"/>
      <c r="K367" s="42"/>
      <c r="L367" s="46"/>
      <c r="M367" s="276"/>
      <c r="N367" s="277"/>
      <c r="O367" s="278"/>
      <c r="P367" s="278"/>
      <c r="Q367" s="278"/>
      <c r="R367" s="278"/>
      <c r="S367" s="278"/>
      <c r="T367" s="279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173</v>
      </c>
      <c r="AU367" s="19" t="s">
        <v>81</v>
      </c>
    </row>
    <row r="368" s="2" customFormat="1" ht="6.96" customHeight="1">
      <c r="A368" s="40"/>
      <c r="B368" s="61"/>
      <c r="C368" s="62"/>
      <c r="D368" s="62"/>
      <c r="E368" s="62"/>
      <c r="F368" s="62"/>
      <c r="G368" s="62"/>
      <c r="H368" s="62"/>
      <c r="I368" s="62"/>
      <c r="J368" s="62"/>
      <c r="K368" s="62"/>
      <c r="L368" s="46"/>
      <c r="M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</row>
  </sheetData>
  <sheetProtection sheet="1" autoFilter="0" formatColumns="0" formatRows="0" objects="1" scenarios="1" spinCount="100000" saltValue="0+xDgCRI9wj0hg+ycWGlFIbcVXM3u4nsHJJkrlwiad2lj/88mlyMv71sxOY6bxehy0KVZCjVwkYzvRSelvV5SQ==" hashValue="aGvBn0BSEmLHg81xQddJGUP5RpsKCOOG3Ni8k3S3N1HfjFANGdkiVaxCxw72yonmZVhEWBoWnn/qAeedYrjyGg==" algorithmName="SHA-512" password="CC35"/>
  <autoFilter ref="C91:K36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6_01/346272236"/>
    <hyperlink ref="F103" r:id="rId2" display="https://podminky.urs.cz/item/CS_URS_2026_01/612131121"/>
    <hyperlink ref="F108" r:id="rId3" display="https://podminky.urs.cz/item/CS_URS_2026_01/612325111"/>
    <hyperlink ref="F113" r:id="rId4" display="https://podminky.urs.cz/item/CS_URS_2026_01/613142001"/>
    <hyperlink ref="F118" r:id="rId5" display="https://podminky.urs.cz/item/CS_URS_2026_01/613321131"/>
    <hyperlink ref="F123" r:id="rId6" display="https://podminky.urs.cz/item/CS_URS_2026_01/619991015"/>
    <hyperlink ref="F127" r:id="rId7" display="https://podminky.urs.cz/item/CS_URS_2026_01/949101111"/>
    <hyperlink ref="F130" r:id="rId8" display="https://podminky.urs.cz/item/CS_URS_2026_01/952901111"/>
    <hyperlink ref="F133" r:id="rId9" display="https://podminky.urs.cz/item/CS_URS_2026_01/953941721"/>
    <hyperlink ref="F156" r:id="rId10" display="https://podminky.urs.cz/item/CS_URS_2026_01/974031142"/>
    <hyperlink ref="F162" r:id="rId11" display="https://podminky.urs.cz/item/CS_URS_2026_01/997013211"/>
    <hyperlink ref="F165" r:id="rId12" display="https://podminky.urs.cz/item/CS_URS_2026_01/997013501"/>
    <hyperlink ref="F168" r:id="rId13" display="https://podminky.urs.cz/item/CS_URS_2026_01/997013509"/>
    <hyperlink ref="F172" r:id="rId14" display="https://podminky.urs.cz/item/CS_URS_2026_01/997013631"/>
    <hyperlink ref="F176" r:id="rId15" display="https://podminky.urs.cz/item/CS_URS_2026_01/998018001"/>
    <hyperlink ref="F181" r:id="rId16" display="https://podminky.urs.cz/item/CS_URS_2026_01/721171905"/>
    <hyperlink ref="F184" r:id="rId17" display="https://podminky.urs.cz/item/CS_URS_2026_01/721174042"/>
    <hyperlink ref="F187" r:id="rId18" display="https://podminky.urs.cz/item/CS_URS_2026_01/721194104"/>
    <hyperlink ref="F190" r:id="rId19" display="https://podminky.urs.cz/item/CS_URS_2026_01/721290111"/>
    <hyperlink ref="F193" r:id="rId20" display="https://podminky.urs.cz/item/CS_URS_2026_01/998721121"/>
    <hyperlink ref="F197" r:id="rId21" display="https://podminky.urs.cz/item/CS_URS_2026_01/722171934"/>
    <hyperlink ref="F202" r:id="rId22" display="https://podminky.urs.cz/item/CS_URS_2026_01/722171935"/>
    <hyperlink ref="F207" r:id="rId23" display="https://podminky.urs.cz/item/CS_URS_2026_01/722171936"/>
    <hyperlink ref="F212" r:id="rId24" display="https://podminky.urs.cz/item/CS_URS_2026_01/722174002"/>
    <hyperlink ref="F219" r:id="rId25" display="https://podminky.urs.cz/item/CS_URS_2026_01/722175002"/>
    <hyperlink ref="F226" r:id="rId26" display="https://podminky.urs.cz/item/CS_URS_2026_01/722181211"/>
    <hyperlink ref="F231" r:id="rId27" display="https://podminky.urs.cz/item/CS_URS_2026_01/722181231"/>
    <hyperlink ref="F235" r:id="rId28" display="https://podminky.urs.cz/item/CS_URS_2026_01/722181242"/>
    <hyperlink ref="F239" r:id="rId29" display="https://podminky.urs.cz/item/CS_URS_2026_01/722190401"/>
    <hyperlink ref="F244" r:id="rId30" display="https://podminky.urs.cz/item/CS_URS_2026_01/722220111"/>
    <hyperlink ref="F247" r:id="rId31" display="https://podminky.urs.cz/item/CS_URS_2026_01/722220121"/>
    <hyperlink ref="F250" r:id="rId32" display="https://podminky.urs.cz/item/CS_URS_2026_01/722229101"/>
    <hyperlink ref="F255" r:id="rId33" display="https://podminky.urs.cz/item/CS_URS_2026_01/722232043"/>
    <hyperlink ref="F258" r:id="rId34" display="https://podminky.urs.cz/item/CS_URS_2026_01/722290234"/>
    <hyperlink ref="F263" r:id="rId35" display="https://podminky.urs.cz/item/CS_URS_2026_01/722290246"/>
    <hyperlink ref="F268" r:id="rId36" display="https://podminky.urs.cz/item/CS_URS_2026_01/998722121"/>
    <hyperlink ref="F272" r:id="rId37" display="https://podminky.urs.cz/item/CS_URS_2026_01/725339111"/>
    <hyperlink ref="F277" r:id="rId38" display="https://podminky.urs.cz/item/CS_URS_2026_01/725829101"/>
    <hyperlink ref="F284" r:id="rId39" display="https://podminky.urs.cz/item/CS_URS_2026_01/998725121"/>
    <hyperlink ref="F288" r:id="rId40" display="https://podminky.urs.cz/item/CS_URS_2026_01/763132811"/>
    <hyperlink ref="F291" r:id="rId41" display="https://podminky.urs.cz/item/CS_URS_2026_01/763132985"/>
    <hyperlink ref="F294" r:id="rId42" display="https://podminky.urs.cz/item/CS_URS_2026_01/998763331"/>
    <hyperlink ref="F298" r:id="rId43" display="https://podminky.urs.cz/item/CS_URS_2026_01/781111011"/>
    <hyperlink ref="F303" r:id="rId44" display="https://podminky.urs.cz/item/CS_URS_2026_01/781121011"/>
    <hyperlink ref="F306" r:id="rId45" display="https://podminky.urs.cz/item/CS_URS_2026_01/781131112"/>
    <hyperlink ref="F309" r:id="rId46" display="https://podminky.urs.cz/item/CS_URS_2026_01/781151031"/>
    <hyperlink ref="F312" r:id="rId47" display="https://podminky.urs.cz/item/CS_URS_2026_01/781472214"/>
    <hyperlink ref="F319" r:id="rId48" display="https://podminky.urs.cz/item/CS_URS_2026_01/781492211"/>
    <hyperlink ref="F328" r:id="rId49" display="https://podminky.urs.cz/item/CS_URS_2026_01/781495115"/>
    <hyperlink ref="F331" r:id="rId50" display="https://podminky.urs.cz/item/CS_URS_2026_01/781495141"/>
    <hyperlink ref="F334" r:id="rId51" display="https://podminky.urs.cz/item/CS_URS_2026_01/781495142"/>
    <hyperlink ref="F337" r:id="rId52" display="https://podminky.urs.cz/item/CS_URS_2026_01/998781121"/>
    <hyperlink ref="F341" r:id="rId53" display="https://podminky.urs.cz/item/CS_URS_2026_01/784111001"/>
    <hyperlink ref="F346" r:id="rId54" display="https://podminky.urs.cz/item/CS_URS_2026_01/784111011"/>
    <hyperlink ref="F349" r:id="rId55" display="https://podminky.urs.cz/item/CS_URS_2026_01/784121001"/>
    <hyperlink ref="F354" r:id="rId56" display="https://podminky.urs.cz/item/CS_URS_2026_01/784121011"/>
    <hyperlink ref="F357" r:id="rId57" display="https://podminky.urs.cz/item/CS_URS_2026_01/784171101"/>
    <hyperlink ref="F364" r:id="rId58" display="https://podminky.urs.cz/item/CS_URS_2026_01/784181121"/>
    <hyperlink ref="F367" r:id="rId59" display="https://podminky.urs.cz/item/CS_URS_2026_01/7842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3518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ROUND((SUM(BE86:BE150)),  2)</f>
        <v>0</v>
      </c>
      <c r="G33" s="40"/>
      <c r="H33" s="40"/>
      <c r="I33" s="159">
        <v>0.20999999999999999</v>
      </c>
      <c r="J33" s="158">
        <f>ROUND(((SUM(BE86:BE150))*I33),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ROUND((SUM(BF86:BF150)),  2)</f>
        <v>0</v>
      </c>
      <c r="G34" s="40"/>
      <c r="H34" s="40"/>
      <c r="I34" s="159">
        <v>0.12</v>
      </c>
      <c r="J34" s="158">
        <f>ROUND(((SUM(BF86:BF150))*I34),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ROUND((SUM(BG86:BG150)),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ROUND((SUM(BH86:BH150)),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ROUND((SUM(BI86:BI150)),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3519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3520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3521</v>
      </c>
      <c r="E62" s="184"/>
      <c r="F62" s="184"/>
      <c r="G62" s="184"/>
      <c r="H62" s="184"/>
      <c r="I62" s="184"/>
      <c r="J62" s="185">
        <f>J109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3522</v>
      </c>
      <c r="E63" s="184"/>
      <c r="F63" s="184"/>
      <c r="G63" s="184"/>
      <c r="H63" s="184"/>
      <c r="I63" s="184"/>
      <c r="J63" s="185">
        <f>J128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3523</v>
      </c>
      <c r="E64" s="184"/>
      <c r="F64" s="184"/>
      <c r="G64" s="184"/>
      <c r="H64" s="184"/>
      <c r="I64" s="184"/>
      <c r="J64" s="185">
        <f>J135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3524</v>
      </c>
      <c r="E65" s="184"/>
      <c r="F65" s="184"/>
      <c r="G65" s="184"/>
      <c r="H65" s="184"/>
      <c r="I65" s="184"/>
      <c r="J65" s="185">
        <f>J139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3525</v>
      </c>
      <c r="E66" s="184"/>
      <c r="F66" s="184"/>
      <c r="G66" s="184"/>
      <c r="H66" s="184"/>
      <c r="I66" s="184"/>
      <c r="J66" s="185">
        <f>J145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147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71" t="str">
        <f>E7</f>
        <v>Komplexní revitalizace budov Závodu Míru č. 339/144 a č. 303/142, K. Vary - přípravné práce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11 - Vedlejší a ostatní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p.p.č.339/144 a 303/142, k.ú. Stará Role</v>
      </c>
      <c r="G80" s="42"/>
      <c r="H80" s="42"/>
      <c r="I80" s="34" t="s">
        <v>23</v>
      </c>
      <c r="J80" s="74" t="str">
        <f>IF(J12="","",J12)</f>
        <v>5. 3. 2026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Základní škola a střední škola K. Vary, p. o.</v>
      </c>
      <c r="G82" s="42"/>
      <c r="H82" s="42"/>
      <c r="I82" s="34" t="s">
        <v>31</v>
      </c>
      <c r="J82" s="38" t="str">
        <f>E21</f>
        <v>Ing. arch. Břetislav Kubíček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148</v>
      </c>
      <c r="D85" s="190" t="s">
        <v>57</v>
      </c>
      <c r="E85" s="190" t="s">
        <v>53</v>
      </c>
      <c r="F85" s="190" t="s">
        <v>54</v>
      </c>
      <c r="G85" s="190" t="s">
        <v>149</v>
      </c>
      <c r="H85" s="190" t="s">
        <v>150</v>
      </c>
      <c r="I85" s="190" t="s">
        <v>151</v>
      </c>
      <c r="J85" s="190" t="s">
        <v>131</v>
      </c>
      <c r="K85" s="191" t="s">
        <v>152</v>
      </c>
      <c r="L85" s="192"/>
      <c r="M85" s="94" t="s">
        <v>19</v>
      </c>
      <c r="N85" s="95" t="s">
        <v>42</v>
      </c>
      <c r="O85" s="95" t="s">
        <v>153</v>
      </c>
      <c r="P85" s="95" t="s">
        <v>154</v>
      </c>
      <c r="Q85" s="95" t="s">
        <v>155</v>
      </c>
      <c r="R85" s="95" t="s">
        <v>156</v>
      </c>
      <c r="S85" s="95" t="s">
        <v>157</v>
      </c>
      <c r="T85" s="96" t="s">
        <v>158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159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132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3526</v>
      </c>
      <c r="F87" s="201" t="s">
        <v>3527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P88+P109+P128+P135+P139+P145</f>
        <v>0</v>
      </c>
      <c r="Q87" s="206"/>
      <c r="R87" s="207">
        <f>R88+R109+R128+R135+R139+R145</f>
        <v>0</v>
      </c>
      <c r="S87" s="206"/>
      <c r="T87" s="208">
        <f>T88+T109+T128+T135+T139+T145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197</v>
      </c>
      <c r="AT87" s="210" t="s">
        <v>71</v>
      </c>
      <c r="AU87" s="210" t="s">
        <v>72</v>
      </c>
      <c r="AY87" s="209" t="s">
        <v>162</v>
      </c>
      <c r="BK87" s="211">
        <f>BK88+BK109+BK128+BK135+BK139+BK145</f>
        <v>0</v>
      </c>
    </row>
    <row r="88" s="12" customFormat="1" ht="22.8" customHeight="1">
      <c r="A88" s="12"/>
      <c r="B88" s="198"/>
      <c r="C88" s="199"/>
      <c r="D88" s="200" t="s">
        <v>71</v>
      </c>
      <c r="E88" s="212" t="s">
        <v>3528</v>
      </c>
      <c r="F88" s="212" t="s">
        <v>3529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SUM(P89:P108)</f>
        <v>0</v>
      </c>
      <c r="Q88" s="206"/>
      <c r="R88" s="207">
        <f>SUM(R89:R108)</f>
        <v>0</v>
      </c>
      <c r="S88" s="206"/>
      <c r="T88" s="208">
        <f>SUM(T89:T108)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197</v>
      </c>
      <c r="AT88" s="210" t="s">
        <v>71</v>
      </c>
      <c r="AU88" s="210" t="s">
        <v>79</v>
      </c>
      <c r="AY88" s="209" t="s">
        <v>162</v>
      </c>
      <c r="BK88" s="211">
        <f>SUM(BK89:BK108)</f>
        <v>0</v>
      </c>
    </row>
    <row r="89" s="2" customFormat="1" ht="16.5" customHeight="1">
      <c r="A89" s="40"/>
      <c r="B89" s="41"/>
      <c r="C89" s="214" t="s">
        <v>79</v>
      </c>
      <c r="D89" s="214" t="s">
        <v>164</v>
      </c>
      <c r="E89" s="215" t="s">
        <v>3530</v>
      </c>
      <c r="F89" s="216" t="s">
        <v>3531</v>
      </c>
      <c r="G89" s="217" t="s">
        <v>3532</v>
      </c>
      <c r="H89" s="218">
        <v>1</v>
      </c>
      <c r="I89" s="219"/>
      <c r="J89" s="220">
        <f>ROUND(I89*H89,2)</f>
        <v>0</v>
      </c>
      <c r="K89" s="216" t="s">
        <v>168</v>
      </c>
      <c r="L89" s="46"/>
      <c r="M89" s="221" t="s">
        <v>19</v>
      </c>
      <c r="N89" s="222" t="s">
        <v>43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3533</v>
      </c>
      <c r="AT89" s="225" t="s">
        <v>164</v>
      </c>
      <c r="AU89" s="225" t="s">
        <v>81</v>
      </c>
      <c r="AY89" s="19" t="s">
        <v>162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3533</v>
      </c>
      <c r="BM89" s="225" t="s">
        <v>3534</v>
      </c>
    </row>
    <row r="90" s="2" customFormat="1">
      <c r="A90" s="40"/>
      <c r="B90" s="41"/>
      <c r="C90" s="42"/>
      <c r="D90" s="227" t="s">
        <v>171</v>
      </c>
      <c r="E90" s="42"/>
      <c r="F90" s="228" t="s">
        <v>3531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171</v>
      </c>
      <c r="AU90" s="19" t="s">
        <v>81</v>
      </c>
    </row>
    <row r="91" s="2" customFormat="1">
      <c r="A91" s="40"/>
      <c r="B91" s="41"/>
      <c r="C91" s="42"/>
      <c r="D91" s="232" t="s">
        <v>173</v>
      </c>
      <c r="E91" s="42"/>
      <c r="F91" s="233" t="s">
        <v>3535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173</v>
      </c>
      <c r="AU91" s="19" t="s">
        <v>81</v>
      </c>
    </row>
    <row r="92" s="2" customFormat="1" ht="16.5" customHeight="1">
      <c r="A92" s="40"/>
      <c r="B92" s="41"/>
      <c r="C92" s="214" t="s">
        <v>81</v>
      </c>
      <c r="D92" s="214" t="s">
        <v>164</v>
      </c>
      <c r="E92" s="215" t="s">
        <v>3536</v>
      </c>
      <c r="F92" s="216" t="s">
        <v>3537</v>
      </c>
      <c r="G92" s="217" t="s">
        <v>3532</v>
      </c>
      <c r="H92" s="218">
        <v>1</v>
      </c>
      <c r="I92" s="219"/>
      <c r="J92" s="220">
        <f>ROUND(I92*H92,2)</f>
        <v>0</v>
      </c>
      <c r="K92" s="216" t="s">
        <v>168</v>
      </c>
      <c r="L92" s="46"/>
      <c r="M92" s="221" t="s">
        <v>19</v>
      </c>
      <c r="N92" s="222" t="s">
        <v>43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3533</v>
      </c>
      <c r="AT92" s="225" t="s">
        <v>164</v>
      </c>
      <c r="AU92" s="225" t="s">
        <v>81</v>
      </c>
      <c r="AY92" s="19" t="s">
        <v>162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79</v>
      </c>
      <c r="BK92" s="226">
        <f>ROUND(I92*H92,2)</f>
        <v>0</v>
      </c>
      <c r="BL92" s="19" t="s">
        <v>3533</v>
      </c>
      <c r="BM92" s="225" t="s">
        <v>3538</v>
      </c>
    </row>
    <row r="93" s="2" customFormat="1">
      <c r="A93" s="40"/>
      <c r="B93" s="41"/>
      <c r="C93" s="42"/>
      <c r="D93" s="227" t="s">
        <v>171</v>
      </c>
      <c r="E93" s="42"/>
      <c r="F93" s="228" t="s">
        <v>3537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171</v>
      </c>
      <c r="AU93" s="19" t="s">
        <v>81</v>
      </c>
    </row>
    <row r="94" s="2" customFormat="1">
      <c r="A94" s="40"/>
      <c r="B94" s="41"/>
      <c r="C94" s="42"/>
      <c r="D94" s="232" t="s">
        <v>173</v>
      </c>
      <c r="E94" s="42"/>
      <c r="F94" s="233" t="s">
        <v>3539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173</v>
      </c>
      <c r="AU94" s="19" t="s">
        <v>81</v>
      </c>
    </row>
    <row r="95" s="2" customFormat="1" ht="16.5" customHeight="1">
      <c r="A95" s="40"/>
      <c r="B95" s="41"/>
      <c r="C95" s="214" t="s">
        <v>184</v>
      </c>
      <c r="D95" s="214" t="s">
        <v>164</v>
      </c>
      <c r="E95" s="215" t="s">
        <v>3540</v>
      </c>
      <c r="F95" s="216" t="s">
        <v>3541</v>
      </c>
      <c r="G95" s="217" t="s">
        <v>3532</v>
      </c>
      <c r="H95" s="218">
        <v>1</v>
      </c>
      <c r="I95" s="219"/>
      <c r="J95" s="220">
        <f>ROUND(I95*H95,2)</f>
        <v>0</v>
      </c>
      <c r="K95" s="216" t="s">
        <v>168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3533</v>
      </c>
      <c r="AT95" s="225" t="s">
        <v>164</v>
      </c>
      <c r="AU95" s="225" t="s">
        <v>81</v>
      </c>
      <c r="AY95" s="19" t="s">
        <v>162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3533</v>
      </c>
      <c r="BM95" s="225" t="s">
        <v>3542</v>
      </c>
    </row>
    <row r="96" s="2" customFormat="1">
      <c r="A96" s="40"/>
      <c r="B96" s="41"/>
      <c r="C96" s="42"/>
      <c r="D96" s="227" t="s">
        <v>171</v>
      </c>
      <c r="E96" s="42"/>
      <c r="F96" s="228" t="s">
        <v>3541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171</v>
      </c>
      <c r="AU96" s="19" t="s">
        <v>81</v>
      </c>
    </row>
    <row r="97" s="2" customFormat="1">
      <c r="A97" s="40"/>
      <c r="B97" s="41"/>
      <c r="C97" s="42"/>
      <c r="D97" s="232" t="s">
        <v>173</v>
      </c>
      <c r="E97" s="42"/>
      <c r="F97" s="233" t="s">
        <v>3543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173</v>
      </c>
      <c r="AU97" s="19" t="s">
        <v>81</v>
      </c>
    </row>
    <row r="98" s="2" customFormat="1" ht="16.5" customHeight="1">
      <c r="A98" s="40"/>
      <c r="B98" s="41"/>
      <c r="C98" s="214" t="s">
        <v>169</v>
      </c>
      <c r="D98" s="214" t="s">
        <v>164</v>
      </c>
      <c r="E98" s="215" t="s">
        <v>3544</v>
      </c>
      <c r="F98" s="216" t="s">
        <v>3545</v>
      </c>
      <c r="G98" s="217" t="s">
        <v>3532</v>
      </c>
      <c r="H98" s="218">
        <v>1</v>
      </c>
      <c r="I98" s="219"/>
      <c r="J98" s="220">
        <f>ROUND(I98*H98,2)</f>
        <v>0</v>
      </c>
      <c r="K98" s="216" t="s">
        <v>168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3533</v>
      </c>
      <c r="AT98" s="225" t="s">
        <v>164</v>
      </c>
      <c r="AU98" s="225" t="s">
        <v>81</v>
      </c>
      <c r="AY98" s="19" t="s">
        <v>162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3533</v>
      </c>
      <c r="BM98" s="225" t="s">
        <v>3546</v>
      </c>
    </row>
    <row r="99" s="2" customFormat="1">
      <c r="A99" s="40"/>
      <c r="B99" s="41"/>
      <c r="C99" s="42"/>
      <c r="D99" s="227" t="s">
        <v>171</v>
      </c>
      <c r="E99" s="42"/>
      <c r="F99" s="228" t="s">
        <v>3545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171</v>
      </c>
      <c r="AU99" s="19" t="s">
        <v>81</v>
      </c>
    </row>
    <row r="100" s="2" customFormat="1">
      <c r="A100" s="40"/>
      <c r="B100" s="41"/>
      <c r="C100" s="42"/>
      <c r="D100" s="232" t="s">
        <v>173</v>
      </c>
      <c r="E100" s="42"/>
      <c r="F100" s="233" t="s">
        <v>3547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173</v>
      </c>
      <c r="AU100" s="19" t="s">
        <v>81</v>
      </c>
    </row>
    <row r="101" s="2" customFormat="1" ht="16.5" customHeight="1">
      <c r="A101" s="40"/>
      <c r="B101" s="41"/>
      <c r="C101" s="214" t="s">
        <v>197</v>
      </c>
      <c r="D101" s="214" t="s">
        <v>164</v>
      </c>
      <c r="E101" s="215" t="s">
        <v>3548</v>
      </c>
      <c r="F101" s="216" t="s">
        <v>3549</v>
      </c>
      <c r="G101" s="217" t="s">
        <v>3532</v>
      </c>
      <c r="H101" s="218">
        <v>1</v>
      </c>
      <c r="I101" s="219"/>
      <c r="J101" s="220">
        <f>ROUND(I101*H101,2)</f>
        <v>0</v>
      </c>
      <c r="K101" s="216" t="s">
        <v>168</v>
      </c>
      <c r="L101" s="46"/>
      <c r="M101" s="221" t="s">
        <v>19</v>
      </c>
      <c r="N101" s="222" t="s">
        <v>43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3533</v>
      </c>
      <c r="AT101" s="225" t="s">
        <v>164</v>
      </c>
      <c r="AU101" s="225" t="s">
        <v>81</v>
      </c>
      <c r="AY101" s="19" t="s">
        <v>162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3533</v>
      </c>
      <c r="BM101" s="225" t="s">
        <v>3550</v>
      </c>
    </row>
    <row r="102" s="2" customFormat="1">
      <c r="A102" s="40"/>
      <c r="B102" s="41"/>
      <c r="C102" s="42"/>
      <c r="D102" s="227" t="s">
        <v>171</v>
      </c>
      <c r="E102" s="42"/>
      <c r="F102" s="228" t="s">
        <v>3549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171</v>
      </c>
      <c r="AU102" s="19" t="s">
        <v>81</v>
      </c>
    </row>
    <row r="103" s="2" customFormat="1">
      <c r="A103" s="40"/>
      <c r="B103" s="41"/>
      <c r="C103" s="42"/>
      <c r="D103" s="232" t="s">
        <v>173</v>
      </c>
      <c r="E103" s="42"/>
      <c r="F103" s="233" t="s">
        <v>3551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173</v>
      </c>
      <c r="AU103" s="19" t="s">
        <v>81</v>
      </c>
    </row>
    <row r="104" s="2" customFormat="1" ht="16.5" customHeight="1">
      <c r="A104" s="40"/>
      <c r="B104" s="41"/>
      <c r="C104" s="214" t="s">
        <v>203</v>
      </c>
      <c r="D104" s="214" t="s">
        <v>164</v>
      </c>
      <c r="E104" s="215" t="s">
        <v>3552</v>
      </c>
      <c r="F104" s="216" t="s">
        <v>3553</v>
      </c>
      <c r="G104" s="217" t="s">
        <v>3532</v>
      </c>
      <c r="H104" s="218">
        <v>1</v>
      </c>
      <c r="I104" s="219"/>
      <c r="J104" s="220">
        <f>ROUND(I104*H104,2)</f>
        <v>0</v>
      </c>
      <c r="K104" s="216" t="s">
        <v>168</v>
      </c>
      <c r="L104" s="46"/>
      <c r="M104" s="221" t="s">
        <v>19</v>
      </c>
      <c r="N104" s="222" t="s">
        <v>43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3533</v>
      </c>
      <c r="AT104" s="225" t="s">
        <v>164</v>
      </c>
      <c r="AU104" s="225" t="s">
        <v>81</v>
      </c>
      <c r="AY104" s="19" t="s">
        <v>162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3533</v>
      </c>
      <c r="BM104" s="225" t="s">
        <v>3554</v>
      </c>
    </row>
    <row r="105" s="2" customFormat="1">
      <c r="A105" s="40"/>
      <c r="B105" s="41"/>
      <c r="C105" s="42"/>
      <c r="D105" s="227" t="s">
        <v>171</v>
      </c>
      <c r="E105" s="42"/>
      <c r="F105" s="228" t="s">
        <v>3553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171</v>
      </c>
      <c r="AU105" s="19" t="s">
        <v>81</v>
      </c>
    </row>
    <row r="106" s="2" customFormat="1">
      <c r="A106" s="40"/>
      <c r="B106" s="41"/>
      <c r="C106" s="42"/>
      <c r="D106" s="232" t="s">
        <v>173</v>
      </c>
      <c r="E106" s="42"/>
      <c r="F106" s="233" t="s">
        <v>3555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173</v>
      </c>
      <c r="AU106" s="19" t="s">
        <v>81</v>
      </c>
    </row>
    <row r="107" s="15" customFormat="1">
      <c r="A107" s="15"/>
      <c r="B107" s="266"/>
      <c r="C107" s="267"/>
      <c r="D107" s="227" t="s">
        <v>175</v>
      </c>
      <c r="E107" s="268" t="s">
        <v>19</v>
      </c>
      <c r="F107" s="269" t="s">
        <v>3556</v>
      </c>
      <c r="G107" s="267"/>
      <c r="H107" s="268" t="s">
        <v>19</v>
      </c>
      <c r="I107" s="270"/>
      <c r="J107" s="267"/>
      <c r="K107" s="267"/>
      <c r="L107" s="271"/>
      <c r="M107" s="272"/>
      <c r="N107" s="273"/>
      <c r="O107" s="273"/>
      <c r="P107" s="273"/>
      <c r="Q107" s="273"/>
      <c r="R107" s="273"/>
      <c r="S107" s="273"/>
      <c r="T107" s="27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75" t="s">
        <v>175</v>
      </c>
      <c r="AU107" s="275" t="s">
        <v>81</v>
      </c>
      <c r="AV107" s="15" t="s">
        <v>79</v>
      </c>
      <c r="AW107" s="15" t="s">
        <v>33</v>
      </c>
      <c r="AX107" s="15" t="s">
        <v>72</v>
      </c>
      <c r="AY107" s="275" t="s">
        <v>162</v>
      </c>
    </row>
    <row r="108" s="13" customFormat="1">
      <c r="A108" s="13"/>
      <c r="B108" s="234"/>
      <c r="C108" s="235"/>
      <c r="D108" s="227" t="s">
        <v>175</v>
      </c>
      <c r="E108" s="236" t="s">
        <v>19</v>
      </c>
      <c r="F108" s="237" t="s">
        <v>79</v>
      </c>
      <c r="G108" s="235"/>
      <c r="H108" s="238">
        <v>1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175</v>
      </c>
      <c r="AU108" s="244" t="s">
        <v>81</v>
      </c>
      <c r="AV108" s="13" t="s">
        <v>81</v>
      </c>
      <c r="AW108" s="13" t="s">
        <v>33</v>
      </c>
      <c r="AX108" s="13" t="s">
        <v>79</v>
      </c>
      <c r="AY108" s="244" t="s">
        <v>162</v>
      </c>
    </row>
    <row r="109" s="12" customFormat="1" ht="22.8" customHeight="1">
      <c r="A109" s="12"/>
      <c r="B109" s="198"/>
      <c r="C109" s="199"/>
      <c r="D109" s="200" t="s">
        <v>71</v>
      </c>
      <c r="E109" s="212" t="s">
        <v>3557</v>
      </c>
      <c r="F109" s="212" t="s">
        <v>3558</v>
      </c>
      <c r="G109" s="199"/>
      <c r="H109" s="199"/>
      <c r="I109" s="202"/>
      <c r="J109" s="213">
        <f>BK109</f>
        <v>0</v>
      </c>
      <c r="K109" s="199"/>
      <c r="L109" s="204"/>
      <c r="M109" s="205"/>
      <c r="N109" s="206"/>
      <c r="O109" s="206"/>
      <c r="P109" s="207">
        <f>SUM(P110:P127)</f>
        <v>0</v>
      </c>
      <c r="Q109" s="206"/>
      <c r="R109" s="207">
        <f>SUM(R110:R127)</f>
        <v>0</v>
      </c>
      <c r="S109" s="206"/>
      <c r="T109" s="208">
        <f>SUM(T110:T127)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9" t="s">
        <v>197</v>
      </c>
      <c r="AT109" s="210" t="s">
        <v>71</v>
      </c>
      <c r="AU109" s="210" t="s">
        <v>79</v>
      </c>
      <c r="AY109" s="209" t="s">
        <v>162</v>
      </c>
      <c r="BK109" s="211">
        <f>SUM(BK110:BK127)</f>
        <v>0</v>
      </c>
    </row>
    <row r="110" s="2" customFormat="1" ht="21.75" customHeight="1">
      <c r="A110" s="40"/>
      <c r="B110" s="41"/>
      <c r="C110" s="214" t="s">
        <v>209</v>
      </c>
      <c r="D110" s="214" t="s">
        <v>164</v>
      </c>
      <c r="E110" s="215" t="s">
        <v>3559</v>
      </c>
      <c r="F110" s="216" t="s">
        <v>3560</v>
      </c>
      <c r="G110" s="217" t="s">
        <v>3532</v>
      </c>
      <c r="H110" s="218">
        <v>1</v>
      </c>
      <c r="I110" s="219"/>
      <c r="J110" s="220">
        <f>ROUND(I110*H110,2)</f>
        <v>0</v>
      </c>
      <c r="K110" s="216" t="s">
        <v>168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3533</v>
      </c>
      <c r="AT110" s="225" t="s">
        <v>164</v>
      </c>
      <c r="AU110" s="225" t="s">
        <v>81</v>
      </c>
      <c r="AY110" s="19" t="s">
        <v>162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3533</v>
      </c>
      <c r="BM110" s="225" t="s">
        <v>3561</v>
      </c>
    </row>
    <row r="111" s="2" customFormat="1">
      <c r="A111" s="40"/>
      <c r="B111" s="41"/>
      <c r="C111" s="42"/>
      <c r="D111" s="227" t="s">
        <v>171</v>
      </c>
      <c r="E111" s="42"/>
      <c r="F111" s="228" t="s">
        <v>3560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171</v>
      </c>
      <c r="AU111" s="19" t="s">
        <v>81</v>
      </c>
    </row>
    <row r="112" s="2" customFormat="1">
      <c r="A112" s="40"/>
      <c r="B112" s="41"/>
      <c r="C112" s="42"/>
      <c r="D112" s="232" t="s">
        <v>173</v>
      </c>
      <c r="E112" s="42"/>
      <c r="F112" s="233" t="s">
        <v>3562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173</v>
      </c>
      <c r="AU112" s="19" t="s">
        <v>81</v>
      </c>
    </row>
    <row r="113" s="2" customFormat="1" ht="16.5" customHeight="1">
      <c r="A113" s="40"/>
      <c r="B113" s="41"/>
      <c r="C113" s="214" t="s">
        <v>217</v>
      </c>
      <c r="D113" s="214" t="s">
        <v>164</v>
      </c>
      <c r="E113" s="215" t="s">
        <v>3563</v>
      </c>
      <c r="F113" s="216" t="s">
        <v>3564</v>
      </c>
      <c r="G113" s="217" t="s">
        <v>3532</v>
      </c>
      <c r="H113" s="218">
        <v>1</v>
      </c>
      <c r="I113" s="219"/>
      <c r="J113" s="220">
        <f>ROUND(I113*H113,2)</f>
        <v>0</v>
      </c>
      <c r="K113" s="216" t="s">
        <v>168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3533</v>
      </c>
      <c r="AT113" s="225" t="s">
        <v>164</v>
      </c>
      <c r="AU113" s="225" t="s">
        <v>81</v>
      </c>
      <c r="AY113" s="19" t="s">
        <v>162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3533</v>
      </c>
      <c r="BM113" s="225" t="s">
        <v>3565</v>
      </c>
    </row>
    <row r="114" s="2" customFormat="1">
      <c r="A114" s="40"/>
      <c r="B114" s="41"/>
      <c r="C114" s="42"/>
      <c r="D114" s="227" t="s">
        <v>171</v>
      </c>
      <c r="E114" s="42"/>
      <c r="F114" s="228" t="s">
        <v>3564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171</v>
      </c>
      <c r="AU114" s="19" t="s">
        <v>81</v>
      </c>
    </row>
    <row r="115" s="2" customFormat="1">
      <c r="A115" s="40"/>
      <c r="B115" s="41"/>
      <c r="C115" s="42"/>
      <c r="D115" s="232" t="s">
        <v>173</v>
      </c>
      <c r="E115" s="42"/>
      <c r="F115" s="233" t="s">
        <v>3566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173</v>
      </c>
      <c r="AU115" s="19" t="s">
        <v>81</v>
      </c>
    </row>
    <row r="116" s="2" customFormat="1" ht="21.75" customHeight="1">
      <c r="A116" s="40"/>
      <c r="B116" s="41"/>
      <c r="C116" s="214" t="s">
        <v>223</v>
      </c>
      <c r="D116" s="214" t="s">
        <v>164</v>
      </c>
      <c r="E116" s="215" t="s">
        <v>3567</v>
      </c>
      <c r="F116" s="216" t="s">
        <v>3568</v>
      </c>
      <c r="G116" s="217" t="s">
        <v>3532</v>
      </c>
      <c r="H116" s="218">
        <v>1</v>
      </c>
      <c r="I116" s="219"/>
      <c r="J116" s="220">
        <f>ROUND(I116*H116,2)</f>
        <v>0</v>
      </c>
      <c r="K116" s="216" t="s">
        <v>168</v>
      </c>
      <c r="L116" s="46"/>
      <c r="M116" s="221" t="s">
        <v>19</v>
      </c>
      <c r="N116" s="222" t="s">
        <v>43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3533</v>
      </c>
      <c r="AT116" s="225" t="s">
        <v>164</v>
      </c>
      <c r="AU116" s="225" t="s">
        <v>81</v>
      </c>
      <c r="AY116" s="19" t="s">
        <v>162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3533</v>
      </c>
      <c r="BM116" s="225" t="s">
        <v>3569</v>
      </c>
    </row>
    <row r="117" s="2" customFormat="1">
      <c r="A117" s="40"/>
      <c r="B117" s="41"/>
      <c r="C117" s="42"/>
      <c r="D117" s="227" t="s">
        <v>171</v>
      </c>
      <c r="E117" s="42"/>
      <c r="F117" s="228" t="s">
        <v>3568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171</v>
      </c>
      <c r="AU117" s="19" t="s">
        <v>81</v>
      </c>
    </row>
    <row r="118" s="2" customFormat="1">
      <c r="A118" s="40"/>
      <c r="B118" s="41"/>
      <c r="C118" s="42"/>
      <c r="D118" s="232" t="s">
        <v>173</v>
      </c>
      <c r="E118" s="42"/>
      <c r="F118" s="233" t="s">
        <v>3570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173</v>
      </c>
      <c r="AU118" s="19" t="s">
        <v>81</v>
      </c>
    </row>
    <row r="119" s="2" customFormat="1" ht="16.5" customHeight="1">
      <c r="A119" s="40"/>
      <c r="B119" s="41"/>
      <c r="C119" s="214" t="s">
        <v>118</v>
      </c>
      <c r="D119" s="214" t="s">
        <v>164</v>
      </c>
      <c r="E119" s="215" t="s">
        <v>3571</v>
      </c>
      <c r="F119" s="216" t="s">
        <v>3572</v>
      </c>
      <c r="G119" s="217" t="s">
        <v>3532</v>
      </c>
      <c r="H119" s="218">
        <v>1</v>
      </c>
      <c r="I119" s="219"/>
      <c r="J119" s="220">
        <f>ROUND(I119*H119,2)</f>
        <v>0</v>
      </c>
      <c r="K119" s="216" t="s">
        <v>168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3533</v>
      </c>
      <c r="AT119" s="225" t="s">
        <v>164</v>
      </c>
      <c r="AU119" s="225" t="s">
        <v>81</v>
      </c>
      <c r="AY119" s="19" t="s">
        <v>162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3533</v>
      </c>
      <c r="BM119" s="225" t="s">
        <v>3573</v>
      </c>
    </row>
    <row r="120" s="2" customFormat="1">
      <c r="A120" s="40"/>
      <c r="B120" s="41"/>
      <c r="C120" s="42"/>
      <c r="D120" s="227" t="s">
        <v>171</v>
      </c>
      <c r="E120" s="42"/>
      <c r="F120" s="228" t="s">
        <v>3572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171</v>
      </c>
      <c r="AU120" s="19" t="s">
        <v>81</v>
      </c>
    </row>
    <row r="121" s="2" customFormat="1">
      <c r="A121" s="40"/>
      <c r="B121" s="41"/>
      <c r="C121" s="42"/>
      <c r="D121" s="232" t="s">
        <v>173</v>
      </c>
      <c r="E121" s="42"/>
      <c r="F121" s="233" t="s">
        <v>3574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173</v>
      </c>
      <c r="AU121" s="19" t="s">
        <v>81</v>
      </c>
    </row>
    <row r="122" s="2" customFormat="1" ht="16.5" customHeight="1">
      <c r="A122" s="40"/>
      <c r="B122" s="41"/>
      <c r="C122" s="214" t="s">
        <v>121</v>
      </c>
      <c r="D122" s="214" t="s">
        <v>164</v>
      </c>
      <c r="E122" s="215" t="s">
        <v>3575</v>
      </c>
      <c r="F122" s="216" t="s">
        <v>3576</v>
      </c>
      <c r="G122" s="217" t="s">
        <v>3532</v>
      </c>
      <c r="H122" s="218">
        <v>1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3533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3533</v>
      </c>
      <c r="BM122" s="225" t="s">
        <v>3577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3576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3578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2" customFormat="1" ht="16.5" customHeight="1">
      <c r="A125" s="40"/>
      <c r="B125" s="41"/>
      <c r="C125" s="214" t="s">
        <v>8</v>
      </c>
      <c r="D125" s="214" t="s">
        <v>164</v>
      </c>
      <c r="E125" s="215" t="s">
        <v>3579</v>
      </c>
      <c r="F125" s="216" t="s">
        <v>3580</v>
      </c>
      <c r="G125" s="217" t="s">
        <v>3532</v>
      </c>
      <c r="H125" s="218">
        <v>1</v>
      </c>
      <c r="I125" s="219"/>
      <c r="J125" s="220">
        <f>ROUND(I125*H125,2)</f>
        <v>0</v>
      </c>
      <c r="K125" s="216" t="s">
        <v>168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3533</v>
      </c>
      <c r="AT125" s="225" t="s">
        <v>164</v>
      </c>
      <c r="AU125" s="225" t="s">
        <v>81</v>
      </c>
      <c r="AY125" s="19" t="s">
        <v>162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3533</v>
      </c>
      <c r="BM125" s="225" t="s">
        <v>3581</v>
      </c>
    </row>
    <row r="126" s="2" customFormat="1">
      <c r="A126" s="40"/>
      <c r="B126" s="41"/>
      <c r="C126" s="42"/>
      <c r="D126" s="227" t="s">
        <v>171</v>
      </c>
      <c r="E126" s="42"/>
      <c r="F126" s="228" t="s">
        <v>3580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171</v>
      </c>
      <c r="AU126" s="19" t="s">
        <v>81</v>
      </c>
    </row>
    <row r="127" s="2" customFormat="1">
      <c r="A127" s="40"/>
      <c r="B127" s="41"/>
      <c r="C127" s="42"/>
      <c r="D127" s="232" t="s">
        <v>173</v>
      </c>
      <c r="E127" s="42"/>
      <c r="F127" s="233" t="s">
        <v>3582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173</v>
      </c>
      <c r="AU127" s="19" t="s">
        <v>81</v>
      </c>
    </row>
    <row r="128" s="12" customFormat="1" ht="22.8" customHeight="1">
      <c r="A128" s="12"/>
      <c r="B128" s="198"/>
      <c r="C128" s="199"/>
      <c r="D128" s="200" t="s">
        <v>71</v>
      </c>
      <c r="E128" s="212" t="s">
        <v>3583</v>
      </c>
      <c r="F128" s="212" t="s">
        <v>3584</v>
      </c>
      <c r="G128" s="199"/>
      <c r="H128" s="199"/>
      <c r="I128" s="202"/>
      <c r="J128" s="213">
        <f>BK128</f>
        <v>0</v>
      </c>
      <c r="K128" s="199"/>
      <c r="L128" s="204"/>
      <c r="M128" s="205"/>
      <c r="N128" s="206"/>
      <c r="O128" s="206"/>
      <c r="P128" s="207">
        <f>SUM(P129:P134)</f>
        <v>0</v>
      </c>
      <c r="Q128" s="206"/>
      <c r="R128" s="207">
        <f>SUM(R129:R134)</f>
        <v>0</v>
      </c>
      <c r="S128" s="206"/>
      <c r="T128" s="208">
        <f>SUM(T129:T134)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9" t="s">
        <v>197</v>
      </c>
      <c r="AT128" s="210" t="s">
        <v>71</v>
      </c>
      <c r="AU128" s="210" t="s">
        <v>79</v>
      </c>
      <c r="AY128" s="209" t="s">
        <v>162</v>
      </c>
      <c r="BK128" s="211">
        <f>SUM(BK129:BK134)</f>
        <v>0</v>
      </c>
    </row>
    <row r="129" s="2" customFormat="1" ht="16.5" customHeight="1">
      <c r="A129" s="40"/>
      <c r="B129" s="41"/>
      <c r="C129" s="214" t="s">
        <v>250</v>
      </c>
      <c r="D129" s="214" t="s">
        <v>164</v>
      </c>
      <c r="E129" s="215" t="s">
        <v>3585</v>
      </c>
      <c r="F129" s="216" t="s">
        <v>3586</v>
      </c>
      <c r="G129" s="217" t="s">
        <v>3532</v>
      </c>
      <c r="H129" s="218">
        <v>1</v>
      </c>
      <c r="I129" s="219"/>
      <c r="J129" s="220">
        <f>ROUND(I129*H129,2)</f>
        <v>0</v>
      </c>
      <c r="K129" s="216" t="s">
        <v>168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3533</v>
      </c>
      <c r="AT129" s="225" t="s">
        <v>164</v>
      </c>
      <c r="AU129" s="225" t="s">
        <v>81</v>
      </c>
      <c r="AY129" s="19" t="s">
        <v>162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3533</v>
      </c>
      <c r="BM129" s="225" t="s">
        <v>3587</v>
      </c>
    </row>
    <row r="130" s="2" customFormat="1">
      <c r="A130" s="40"/>
      <c r="B130" s="41"/>
      <c r="C130" s="42"/>
      <c r="D130" s="227" t="s">
        <v>171</v>
      </c>
      <c r="E130" s="42"/>
      <c r="F130" s="228" t="s">
        <v>3586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171</v>
      </c>
      <c r="AU130" s="19" t="s">
        <v>81</v>
      </c>
    </row>
    <row r="131" s="2" customFormat="1">
      <c r="A131" s="40"/>
      <c r="B131" s="41"/>
      <c r="C131" s="42"/>
      <c r="D131" s="232" t="s">
        <v>173</v>
      </c>
      <c r="E131" s="42"/>
      <c r="F131" s="233" t="s">
        <v>3588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173</v>
      </c>
      <c r="AU131" s="19" t="s">
        <v>81</v>
      </c>
    </row>
    <row r="132" s="2" customFormat="1" ht="16.5" customHeight="1">
      <c r="A132" s="40"/>
      <c r="B132" s="41"/>
      <c r="C132" s="214" t="s">
        <v>257</v>
      </c>
      <c r="D132" s="214" t="s">
        <v>164</v>
      </c>
      <c r="E132" s="215" t="s">
        <v>3589</v>
      </c>
      <c r="F132" s="216" t="s">
        <v>3590</v>
      </c>
      <c r="G132" s="217" t="s">
        <v>3532</v>
      </c>
      <c r="H132" s="218">
        <v>1</v>
      </c>
      <c r="I132" s="219"/>
      <c r="J132" s="220">
        <f>ROUND(I132*H132,2)</f>
        <v>0</v>
      </c>
      <c r="K132" s="216" t="s">
        <v>168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3533</v>
      </c>
      <c r="AT132" s="225" t="s">
        <v>164</v>
      </c>
      <c r="AU132" s="225" t="s">
        <v>81</v>
      </c>
      <c r="AY132" s="19" t="s">
        <v>162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3533</v>
      </c>
      <c r="BM132" s="225" t="s">
        <v>3591</v>
      </c>
    </row>
    <row r="133" s="2" customFormat="1">
      <c r="A133" s="40"/>
      <c r="B133" s="41"/>
      <c r="C133" s="42"/>
      <c r="D133" s="227" t="s">
        <v>171</v>
      </c>
      <c r="E133" s="42"/>
      <c r="F133" s="228" t="s">
        <v>3590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171</v>
      </c>
      <c r="AU133" s="19" t="s">
        <v>81</v>
      </c>
    </row>
    <row r="134" s="2" customFormat="1">
      <c r="A134" s="40"/>
      <c r="B134" s="41"/>
      <c r="C134" s="42"/>
      <c r="D134" s="232" t="s">
        <v>173</v>
      </c>
      <c r="E134" s="42"/>
      <c r="F134" s="233" t="s">
        <v>3592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173</v>
      </c>
      <c r="AU134" s="19" t="s">
        <v>81</v>
      </c>
    </row>
    <row r="135" s="12" customFormat="1" ht="22.8" customHeight="1">
      <c r="A135" s="12"/>
      <c r="B135" s="198"/>
      <c r="C135" s="199"/>
      <c r="D135" s="200" t="s">
        <v>71</v>
      </c>
      <c r="E135" s="212" t="s">
        <v>3593</v>
      </c>
      <c r="F135" s="212" t="s">
        <v>3594</v>
      </c>
      <c r="G135" s="199"/>
      <c r="H135" s="199"/>
      <c r="I135" s="202"/>
      <c r="J135" s="213">
        <f>BK135</f>
        <v>0</v>
      </c>
      <c r="K135" s="199"/>
      <c r="L135" s="204"/>
      <c r="M135" s="205"/>
      <c r="N135" s="206"/>
      <c r="O135" s="206"/>
      <c r="P135" s="207">
        <f>SUM(P136:P138)</f>
        <v>0</v>
      </c>
      <c r="Q135" s="206"/>
      <c r="R135" s="207">
        <f>SUM(R136:R138)</f>
        <v>0</v>
      </c>
      <c r="S135" s="206"/>
      <c r="T135" s="208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197</v>
      </c>
      <c r="AT135" s="210" t="s">
        <v>71</v>
      </c>
      <c r="AU135" s="210" t="s">
        <v>79</v>
      </c>
      <c r="AY135" s="209" t="s">
        <v>162</v>
      </c>
      <c r="BK135" s="211">
        <f>SUM(BK136:BK138)</f>
        <v>0</v>
      </c>
    </row>
    <row r="136" s="2" customFormat="1" ht="21.75" customHeight="1">
      <c r="A136" s="40"/>
      <c r="B136" s="41"/>
      <c r="C136" s="214" t="s">
        <v>267</v>
      </c>
      <c r="D136" s="214" t="s">
        <v>164</v>
      </c>
      <c r="E136" s="215" t="s">
        <v>3595</v>
      </c>
      <c r="F136" s="216" t="s">
        <v>3596</v>
      </c>
      <c r="G136" s="217" t="s">
        <v>3532</v>
      </c>
      <c r="H136" s="218">
        <v>1</v>
      </c>
      <c r="I136" s="219"/>
      <c r="J136" s="220">
        <f>ROUND(I136*H136,2)</f>
        <v>0</v>
      </c>
      <c r="K136" s="216" t="s">
        <v>168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3533</v>
      </c>
      <c r="AT136" s="225" t="s">
        <v>164</v>
      </c>
      <c r="AU136" s="225" t="s">
        <v>81</v>
      </c>
      <c r="AY136" s="19" t="s">
        <v>162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3533</v>
      </c>
      <c r="BM136" s="225" t="s">
        <v>3597</v>
      </c>
    </row>
    <row r="137" s="2" customFormat="1">
      <c r="A137" s="40"/>
      <c r="B137" s="41"/>
      <c r="C137" s="42"/>
      <c r="D137" s="227" t="s">
        <v>171</v>
      </c>
      <c r="E137" s="42"/>
      <c r="F137" s="228" t="s">
        <v>3596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171</v>
      </c>
      <c r="AU137" s="19" t="s">
        <v>81</v>
      </c>
    </row>
    <row r="138" s="2" customFormat="1">
      <c r="A138" s="40"/>
      <c r="B138" s="41"/>
      <c r="C138" s="42"/>
      <c r="D138" s="232" t="s">
        <v>173</v>
      </c>
      <c r="E138" s="42"/>
      <c r="F138" s="233" t="s">
        <v>3598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173</v>
      </c>
      <c r="AU138" s="19" t="s">
        <v>81</v>
      </c>
    </row>
    <row r="139" s="12" customFormat="1" ht="22.8" customHeight="1">
      <c r="A139" s="12"/>
      <c r="B139" s="198"/>
      <c r="C139" s="199"/>
      <c r="D139" s="200" t="s">
        <v>71</v>
      </c>
      <c r="E139" s="212" t="s">
        <v>3599</v>
      </c>
      <c r="F139" s="212" t="s">
        <v>3600</v>
      </c>
      <c r="G139" s="199"/>
      <c r="H139" s="199"/>
      <c r="I139" s="202"/>
      <c r="J139" s="213">
        <f>BK139</f>
        <v>0</v>
      </c>
      <c r="K139" s="199"/>
      <c r="L139" s="204"/>
      <c r="M139" s="205"/>
      <c r="N139" s="206"/>
      <c r="O139" s="206"/>
      <c r="P139" s="207">
        <f>SUM(P140:P144)</f>
        <v>0</v>
      </c>
      <c r="Q139" s="206"/>
      <c r="R139" s="207">
        <f>SUM(R140:R144)</f>
        <v>0</v>
      </c>
      <c r="S139" s="206"/>
      <c r="T139" s="208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9" t="s">
        <v>197</v>
      </c>
      <c r="AT139" s="210" t="s">
        <v>71</v>
      </c>
      <c r="AU139" s="210" t="s">
        <v>79</v>
      </c>
      <c r="AY139" s="209" t="s">
        <v>162</v>
      </c>
      <c r="BK139" s="211">
        <f>SUM(BK140:BK144)</f>
        <v>0</v>
      </c>
    </row>
    <row r="140" s="2" customFormat="1" ht="16.5" customHeight="1">
      <c r="A140" s="40"/>
      <c r="B140" s="41"/>
      <c r="C140" s="214" t="s">
        <v>275</v>
      </c>
      <c r="D140" s="214" t="s">
        <v>164</v>
      </c>
      <c r="E140" s="215" t="s">
        <v>3601</v>
      </c>
      <c r="F140" s="216" t="s">
        <v>3602</v>
      </c>
      <c r="G140" s="217" t="s">
        <v>3532</v>
      </c>
      <c r="H140" s="218">
        <v>1</v>
      </c>
      <c r="I140" s="219"/>
      <c r="J140" s="220">
        <f>ROUND(I140*H140,2)</f>
        <v>0</v>
      </c>
      <c r="K140" s="216" t="s">
        <v>168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3533</v>
      </c>
      <c r="AT140" s="225" t="s">
        <v>164</v>
      </c>
      <c r="AU140" s="225" t="s">
        <v>81</v>
      </c>
      <c r="AY140" s="19" t="s">
        <v>162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3533</v>
      </c>
      <c r="BM140" s="225" t="s">
        <v>3603</v>
      </c>
    </row>
    <row r="141" s="2" customFormat="1">
      <c r="A141" s="40"/>
      <c r="B141" s="41"/>
      <c r="C141" s="42"/>
      <c r="D141" s="227" t="s">
        <v>171</v>
      </c>
      <c r="E141" s="42"/>
      <c r="F141" s="228" t="s">
        <v>3602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171</v>
      </c>
      <c r="AU141" s="19" t="s">
        <v>81</v>
      </c>
    </row>
    <row r="142" s="2" customFormat="1">
      <c r="A142" s="40"/>
      <c r="B142" s="41"/>
      <c r="C142" s="42"/>
      <c r="D142" s="232" t="s">
        <v>173</v>
      </c>
      <c r="E142" s="42"/>
      <c r="F142" s="233" t="s">
        <v>3604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173</v>
      </c>
      <c r="AU142" s="19" t="s">
        <v>81</v>
      </c>
    </row>
    <row r="143" s="15" customFormat="1">
      <c r="A143" s="15"/>
      <c r="B143" s="266"/>
      <c r="C143" s="267"/>
      <c r="D143" s="227" t="s">
        <v>175</v>
      </c>
      <c r="E143" s="268" t="s">
        <v>19</v>
      </c>
      <c r="F143" s="269" t="s">
        <v>3605</v>
      </c>
      <c r="G143" s="267"/>
      <c r="H143" s="268" t="s">
        <v>19</v>
      </c>
      <c r="I143" s="270"/>
      <c r="J143" s="267"/>
      <c r="K143" s="267"/>
      <c r="L143" s="271"/>
      <c r="M143" s="272"/>
      <c r="N143" s="273"/>
      <c r="O143" s="273"/>
      <c r="P143" s="273"/>
      <c r="Q143" s="273"/>
      <c r="R143" s="273"/>
      <c r="S143" s="273"/>
      <c r="T143" s="27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5" t="s">
        <v>175</v>
      </c>
      <c r="AU143" s="275" t="s">
        <v>81</v>
      </c>
      <c r="AV143" s="15" t="s">
        <v>79</v>
      </c>
      <c r="AW143" s="15" t="s">
        <v>33</v>
      </c>
      <c r="AX143" s="15" t="s">
        <v>72</v>
      </c>
      <c r="AY143" s="275" t="s">
        <v>162</v>
      </c>
    </row>
    <row r="144" s="13" customFormat="1">
      <c r="A144" s="13"/>
      <c r="B144" s="234"/>
      <c r="C144" s="235"/>
      <c r="D144" s="227" t="s">
        <v>175</v>
      </c>
      <c r="E144" s="236" t="s">
        <v>19</v>
      </c>
      <c r="F144" s="237" t="s">
        <v>79</v>
      </c>
      <c r="G144" s="235"/>
      <c r="H144" s="238">
        <v>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81</v>
      </c>
      <c r="AV144" s="13" t="s">
        <v>81</v>
      </c>
      <c r="AW144" s="13" t="s">
        <v>33</v>
      </c>
      <c r="AX144" s="13" t="s">
        <v>79</v>
      </c>
      <c r="AY144" s="244" t="s">
        <v>162</v>
      </c>
    </row>
    <row r="145" s="12" customFormat="1" ht="22.8" customHeight="1">
      <c r="A145" s="12"/>
      <c r="B145" s="198"/>
      <c r="C145" s="199"/>
      <c r="D145" s="200" t="s">
        <v>71</v>
      </c>
      <c r="E145" s="212" t="s">
        <v>3606</v>
      </c>
      <c r="F145" s="212" t="s">
        <v>3607</v>
      </c>
      <c r="G145" s="199"/>
      <c r="H145" s="199"/>
      <c r="I145" s="202"/>
      <c r="J145" s="213">
        <f>BK145</f>
        <v>0</v>
      </c>
      <c r="K145" s="199"/>
      <c r="L145" s="204"/>
      <c r="M145" s="205"/>
      <c r="N145" s="206"/>
      <c r="O145" s="206"/>
      <c r="P145" s="207">
        <f>SUM(P146:P150)</f>
        <v>0</v>
      </c>
      <c r="Q145" s="206"/>
      <c r="R145" s="207">
        <f>SUM(R146:R150)</f>
        <v>0</v>
      </c>
      <c r="S145" s="206"/>
      <c r="T145" s="208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9" t="s">
        <v>197</v>
      </c>
      <c r="AT145" s="210" t="s">
        <v>71</v>
      </c>
      <c r="AU145" s="210" t="s">
        <v>79</v>
      </c>
      <c r="AY145" s="209" t="s">
        <v>162</v>
      </c>
      <c r="BK145" s="211">
        <f>SUM(BK146:BK150)</f>
        <v>0</v>
      </c>
    </row>
    <row r="146" s="2" customFormat="1" ht="16.5" customHeight="1">
      <c r="A146" s="40"/>
      <c r="B146" s="41"/>
      <c r="C146" s="214" t="s">
        <v>280</v>
      </c>
      <c r="D146" s="214" t="s">
        <v>164</v>
      </c>
      <c r="E146" s="215" t="s">
        <v>3608</v>
      </c>
      <c r="F146" s="216" t="s">
        <v>3609</v>
      </c>
      <c r="G146" s="217" t="s">
        <v>3532</v>
      </c>
      <c r="H146" s="218">
        <v>1</v>
      </c>
      <c r="I146" s="219"/>
      <c r="J146" s="220">
        <f>ROUND(I146*H146,2)</f>
        <v>0</v>
      </c>
      <c r="K146" s="216" t="s">
        <v>168</v>
      </c>
      <c r="L146" s="46"/>
      <c r="M146" s="221" t="s">
        <v>19</v>
      </c>
      <c r="N146" s="222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3533</v>
      </c>
      <c r="AT146" s="225" t="s">
        <v>164</v>
      </c>
      <c r="AU146" s="225" t="s">
        <v>81</v>
      </c>
      <c r="AY146" s="19" t="s">
        <v>162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3533</v>
      </c>
      <c r="BM146" s="225" t="s">
        <v>3610</v>
      </c>
    </row>
    <row r="147" s="2" customFormat="1">
      <c r="A147" s="40"/>
      <c r="B147" s="41"/>
      <c r="C147" s="42"/>
      <c r="D147" s="227" t="s">
        <v>171</v>
      </c>
      <c r="E147" s="42"/>
      <c r="F147" s="228" t="s">
        <v>3609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171</v>
      </c>
      <c r="AU147" s="19" t="s">
        <v>81</v>
      </c>
    </row>
    <row r="148" s="2" customFormat="1">
      <c r="A148" s="40"/>
      <c r="B148" s="41"/>
      <c r="C148" s="42"/>
      <c r="D148" s="232" t="s">
        <v>173</v>
      </c>
      <c r="E148" s="42"/>
      <c r="F148" s="233" t="s">
        <v>3611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173</v>
      </c>
      <c r="AU148" s="19" t="s">
        <v>81</v>
      </c>
    </row>
    <row r="149" s="15" customFormat="1">
      <c r="A149" s="15"/>
      <c r="B149" s="266"/>
      <c r="C149" s="267"/>
      <c r="D149" s="227" t="s">
        <v>175</v>
      </c>
      <c r="E149" s="268" t="s">
        <v>19</v>
      </c>
      <c r="F149" s="269" t="s">
        <v>3612</v>
      </c>
      <c r="G149" s="267"/>
      <c r="H149" s="268" t="s">
        <v>19</v>
      </c>
      <c r="I149" s="270"/>
      <c r="J149" s="267"/>
      <c r="K149" s="267"/>
      <c r="L149" s="271"/>
      <c r="M149" s="272"/>
      <c r="N149" s="273"/>
      <c r="O149" s="273"/>
      <c r="P149" s="273"/>
      <c r="Q149" s="273"/>
      <c r="R149" s="273"/>
      <c r="S149" s="273"/>
      <c r="T149" s="27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5" t="s">
        <v>175</v>
      </c>
      <c r="AU149" s="275" t="s">
        <v>81</v>
      </c>
      <c r="AV149" s="15" t="s">
        <v>79</v>
      </c>
      <c r="AW149" s="15" t="s">
        <v>33</v>
      </c>
      <c r="AX149" s="15" t="s">
        <v>72</v>
      </c>
      <c r="AY149" s="275" t="s">
        <v>162</v>
      </c>
    </row>
    <row r="150" s="13" customFormat="1">
      <c r="A150" s="13"/>
      <c r="B150" s="234"/>
      <c r="C150" s="235"/>
      <c r="D150" s="227" t="s">
        <v>175</v>
      </c>
      <c r="E150" s="236" t="s">
        <v>19</v>
      </c>
      <c r="F150" s="237" t="s">
        <v>79</v>
      </c>
      <c r="G150" s="235"/>
      <c r="H150" s="238">
        <v>1</v>
      </c>
      <c r="I150" s="239"/>
      <c r="J150" s="235"/>
      <c r="K150" s="235"/>
      <c r="L150" s="240"/>
      <c r="M150" s="280"/>
      <c r="N150" s="281"/>
      <c r="O150" s="281"/>
      <c r="P150" s="281"/>
      <c r="Q150" s="281"/>
      <c r="R150" s="281"/>
      <c r="S150" s="281"/>
      <c r="T150" s="28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175</v>
      </c>
      <c r="AU150" s="244" t="s">
        <v>81</v>
      </c>
      <c r="AV150" s="13" t="s">
        <v>81</v>
      </c>
      <c r="AW150" s="13" t="s">
        <v>33</v>
      </c>
      <c r="AX150" s="13" t="s">
        <v>79</v>
      </c>
      <c r="AY150" s="244" t="s">
        <v>162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RnOMrM4Yj8EL5JEJsHPV6jvNQiGaASUO2dcUGuUn3UWnG8le2E01kubiV7vh2eBRvWNHzfTNyvEeA3QrT47i5A==" hashValue="KbMOiOoIpFhCBAfonTolHOIWz5brveP1GZMtXf9yi10dFwe69k3rWJZlEomTrUy+mW8AYs3PU69XRlWXMJAUjw==" algorithmName="SHA-512" password="CC35"/>
  <autoFilter ref="C85:K15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6_01/012164000"/>
    <hyperlink ref="F94" r:id="rId2" display="https://podminky.urs.cz/item/CS_URS_2026_01/012203000"/>
    <hyperlink ref="F97" r:id="rId3" display="https://podminky.urs.cz/item/CS_URS_2026_01/012303000"/>
    <hyperlink ref="F100" r:id="rId4" display="https://podminky.urs.cz/item/CS_URS_2026_01/012403000"/>
    <hyperlink ref="F103" r:id="rId5" display="https://podminky.urs.cz/item/CS_URS_2026_01/013254000"/>
    <hyperlink ref="F106" r:id="rId6" display="https://podminky.urs.cz/item/CS_URS_2026_01/013294000"/>
    <hyperlink ref="F112" r:id="rId7" display="https://podminky.urs.cz/item/CS_URS_2026_01/031002000"/>
    <hyperlink ref="F115" r:id="rId8" display="https://podminky.urs.cz/item/CS_URS_2026_01/032002000"/>
    <hyperlink ref="F118" r:id="rId9" display="https://podminky.urs.cz/item/CS_URS_2026_01/033002000"/>
    <hyperlink ref="F121" r:id="rId10" display="https://podminky.urs.cz/item/CS_URS_2026_01/034002000"/>
    <hyperlink ref="F124" r:id="rId11" display="https://podminky.urs.cz/item/CS_URS_2026_01/034103000"/>
    <hyperlink ref="F127" r:id="rId12" display="https://podminky.urs.cz/item/CS_URS_2026_01/039002000"/>
    <hyperlink ref="F131" r:id="rId13" display="https://podminky.urs.cz/item/CS_URS_2026_01/045203000"/>
    <hyperlink ref="F134" r:id="rId14" display="https://podminky.urs.cz/item/CS_URS_2026_01/045303000"/>
    <hyperlink ref="F138" r:id="rId15" display="https://podminky.urs.cz/item/CS_URS_2026_01/065002000"/>
    <hyperlink ref="F142" r:id="rId16" display="https://podminky.urs.cz/item/CS_URS_2026_01/071002000"/>
    <hyperlink ref="F148" r:id="rId17" display="https://podminky.urs.cz/item/CS_URS_2026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3613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3614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3615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3616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3617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3618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3619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3620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3621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3622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3623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78</v>
      </c>
      <c r="F18" s="294" t="s">
        <v>3624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3625</v>
      </c>
      <c r="F19" s="294" t="s">
        <v>3626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3627</v>
      </c>
      <c r="F20" s="294" t="s">
        <v>3628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3629</v>
      </c>
      <c r="F21" s="294" t="s">
        <v>122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3630</v>
      </c>
      <c r="F22" s="294" t="s">
        <v>3631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85</v>
      </c>
      <c r="F23" s="294" t="s">
        <v>3632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3633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3634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3635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3636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3637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3638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3639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3640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3641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148</v>
      </c>
      <c r="F36" s="294"/>
      <c r="G36" s="294" t="s">
        <v>3642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3643</v>
      </c>
      <c r="F37" s="294"/>
      <c r="G37" s="294" t="s">
        <v>3644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53</v>
      </c>
      <c r="F38" s="294"/>
      <c r="G38" s="294" t="s">
        <v>3645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54</v>
      </c>
      <c r="F39" s="294"/>
      <c r="G39" s="294" t="s">
        <v>3646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149</v>
      </c>
      <c r="F40" s="294"/>
      <c r="G40" s="294" t="s">
        <v>3647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150</v>
      </c>
      <c r="F41" s="294"/>
      <c r="G41" s="294" t="s">
        <v>3648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3649</v>
      </c>
      <c r="F42" s="294"/>
      <c r="G42" s="294" t="s">
        <v>3650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3651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3652</v>
      </c>
      <c r="F44" s="294"/>
      <c r="G44" s="294" t="s">
        <v>3653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152</v>
      </c>
      <c r="F45" s="294"/>
      <c r="G45" s="294" t="s">
        <v>3654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3655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3656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3657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3658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3659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3660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3661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3662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3663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3664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3665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3666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3667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3668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3669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3670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3671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3672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3673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3674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3675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3676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3677</v>
      </c>
      <c r="D76" s="312"/>
      <c r="E76" s="312"/>
      <c r="F76" s="312" t="s">
        <v>3678</v>
      </c>
      <c r="G76" s="313"/>
      <c r="H76" s="312" t="s">
        <v>54</v>
      </c>
      <c r="I76" s="312" t="s">
        <v>57</v>
      </c>
      <c r="J76" s="312" t="s">
        <v>3679</v>
      </c>
      <c r="K76" s="311"/>
    </row>
    <row r="77" s="1" customFormat="1" ht="17.25" customHeight="1">
      <c r="B77" s="309"/>
      <c r="C77" s="314" t="s">
        <v>3680</v>
      </c>
      <c r="D77" s="314"/>
      <c r="E77" s="314"/>
      <c r="F77" s="315" t="s">
        <v>3681</v>
      </c>
      <c r="G77" s="316"/>
      <c r="H77" s="314"/>
      <c r="I77" s="314"/>
      <c r="J77" s="314" t="s">
        <v>3682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53</v>
      </c>
      <c r="D79" s="319"/>
      <c r="E79" s="319"/>
      <c r="F79" s="320" t="s">
        <v>3683</v>
      </c>
      <c r="G79" s="321"/>
      <c r="H79" s="297" t="s">
        <v>3684</v>
      </c>
      <c r="I79" s="297" t="s">
        <v>3685</v>
      </c>
      <c r="J79" s="297">
        <v>20</v>
      </c>
      <c r="K79" s="311"/>
    </row>
    <row r="80" s="1" customFormat="1" ht="15" customHeight="1">
      <c r="B80" s="309"/>
      <c r="C80" s="297" t="s">
        <v>3686</v>
      </c>
      <c r="D80" s="297"/>
      <c r="E80" s="297"/>
      <c r="F80" s="320" t="s">
        <v>3683</v>
      </c>
      <c r="G80" s="321"/>
      <c r="H80" s="297" t="s">
        <v>3687</v>
      </c>
      <c r="I80" s="297" t="s">
        <v>3685</v>
      </c>
      <c r="J80" s="297">
        <v>120</v>
      </c>
      <c r="K80" s="311"/>
    </row>
    <row r="81" s="1" customFormat="1" ht="15" customHeight="1">
      <c r="B81" s="322"/>
      <c r="C81" s="297" t="s">
        <v>3688</v>
      </c>
      <c r="D81" s="297"/>
      <c r="E81" s="297"/>
      <c r="F81" s="320" t="s">
        <v>3689</v>
      </c>
      <c r="G81" s="321"/>
      <c r="H81" s="297" t="s">
        <v>3690</v>
      </c>
      <c r="I81" s="297" t="s">
        <v>3685</v>
      </c>
      <c r="J81" s="297">
        <v>50</v>
      </c>
      <c r="K81" s="311"/>
    </row>
    <row r="82" s="1" customFormat="1" ht="15" customHeight="1">
      <c r="B82" s="322"/>
      <c r="C82" s="297" t="s">
        <v>3691</v>
      </c>
      <c r="D82" s="297"/>
      <c r="E82" s="297"/>
      <c r="F82" s="320" t="s">
        <v>3683</v>
      </c>
      <c r="G82" s="321"/>
      <c r="H82" s="297" t="s">
        <v>3692</v>
      </c>
      <c r="I82" s="297" t="s">
        <v>3693</v>
      </c>
      <c r="J82" s="297"/>
      <c r="K82" s="311"/>
    </row>
    <row r="83" s="1" customFormat="1" ht="15" customHeight="1">
      <c r="B83" s="322"/>
      <c r="C83" s="323" t="s">
        <v>3694</v>
      </c>
      <c r="D83" s="323"/>
      <c r="E83" s="323"/>
      <c r="F83" s="324" t="s">
        <v>3689</v>
      </c>
      <c r="G83" s="323"/>
      <c r="H83" s="323" t="s">
        <v>3695</v>
      </c>
      <c r="I83" s="323" t="s">
        <v>3685</v>
      </c>
      <c r="J83" s="323">
        <v>15</v>
      </c>
      <c r="K83" s="311"/>
    </row>
    <row r="84" s="1" customFormat="1" ht="15" customHeight="1">
      <c r="B84" s="322"/>
      <c r="C84" s="323" t="s">
        <v>3696</v>
      </c>
      <c r="D84" s="323"/>
      <c r="E84" s="323"/>
      <c r="F84" s="324" t="s">
        <v>3689</v>
      </c>
      <c r="G84" s="323"/>
      <c r="H84" s="323" t="s">
        <v>3697</v>
      </c>
      <c r="I84" s="323" t="s">
        <v>3685</v>
      </c>
      <c r="J84" s="323">
        <v>15</v>
      </c>
      <c r="K84" s="311"/>
    </row>
    <row r="85" s="1" customFormat="1" ht="15" customHeight="1">
      <c r="B85" s="322"/>
      <c r="C85" s="323" t="s">
        <v>3698</v>
      </c>
      <c r="D85" s="323"/>
      <c r="E85" s="323"/>
      <c r="F85" s="324" t="s">
        <v>3689</v>
      </c>
      <c r="G85" s="323"/>
      <c r="H85" s="323" t="s">
        <v>3699</v>
      </c>
      <c r="I85" s="323" t="s">
        <v>3685</v>
      </c>
      <c r="J85" s="323">
        <v>20</v>
      </c>
      <c r="K85" s="311"/>
    </row>
    <row r="86" s="1" customFormat="1" ht="15" customHeight="1">
      <c r="B86" s="322"/>
      <c r="C86" s="323" t="s">
        <v>3700</v>
      </c>
      <c r="D86" s="323"/>
      <c r="E86" s="323"/>
      <c r="F86" s="324" t="s">
        <v>3689</v>
      </c>
      <c r="G86" s="323"/>
      <c r="H86" s="323" t="s">
        <v>3701</v>
      </c>
      <c r="I86" s="323" t="s">
        <v>3685</v>
      </c>
      <c r="J86" s="323">
        <v>20</v>
      </c>
      <c r="K86" s="311"/>
    </row>
    <row r="87" s="1" customFormat="1" ht="15" customHeight="1">
      <c r="B87" s="322"/>
      <c r="C87" s="297" t="s">
        <v>3702</v>
      </c>
      <c r="D87" s="297"/>
      <c r="E87" s="297"/>
      <c r="F87" s="320" t="s">
        <v>3689</v>
      </c>
      <c r="G87" s="321"/>
      <c r="H87" s="297" t="s">
        <v>3703</v>
      </c>
      <c r="I87" s="297" t="s">
        <v>3685</v>
      </c>
      <c r="J87" s="297">
        <v>50</v>
      </c>
      <c r="K87" s="311"/>
    </row>
    <row r="88" s="1" customFormat="1" ht="15" customHeight="1">
      <c r="B88" s="322"/>
      <c r="C88" s="297" t="s">
        <v>3704</v>
      </c>
      <c r="D88" s="297"/>
      <c r="E88" s="297"/>
      <c r="F88" s="320" t="s">
        <v>3689</v>
      </c>
      <c r="G88" s="321"/>
      <c r="H88" s="297" t="s">
        <v>3705</v>
      </c>
      <c r="I88" s="297" t="s">
        <v>3685</v>
      </c>
      <c r="J88" s="297">
        <v>20</v>
      </c>
      <c r="K88" s="311"/>
    </row>
    <row r="89" s="1" customFormat="1" ht="15" customHeight="1">
      <c r="B89" s="322"/>
      <c r="C89" s="297" t="s">
        <v>3706</v>
      </c>
      <c r="D89" s="297"/>
      <c r="E89" s="297"/>
      <c r="F89" s="320" t="s">
        <v>3689</v>
      </c>
      <c r="G89" s="321"/>
      <c r="H89" s="297" t="s">
        <v>3707</v>
      </c>
      <c r="I89" s="297" t="s">
        <v>3685</v>
      </c>
      <c r="J89" s="297">
        <v>20</v>
      </c>
      <c r="K89" s="311"/>
    </row>
    <row r="90" s="1" customFormat="1" ht="15" customHeight="1">
      <c r="B90" s="322"/>
      <c r="C90" s="297" t="s">
        <v>3708</v>
      </c>
      <c r="D90" s="297"/>
      <c r="E90" s="297"/>
      <c r="F90" s="320" t="s">
        <v>3689</v>
      </c>
      <c r="G90" s="321"/>
      <c r="H90" s="297" t="s">
        <v>3709</v>
      </c>
      <c r="I90" s="297" t="s">
        <v>3685</v>
      </c>
      <c r="J90" s="297">
        <v>50</v>
      </c>
      <c r="K90" s="311"/>
    </row>
    <row r="91" s="1" customFormat="1" ht="15" customHeight="1">
      <c r="B91" s="322"/>
      <c r="C91" s="297" t="s">
        <v>3710</v>
      </c>
      <c r="D91" s="297"/>
      <c r="E91" s="297"/>
      <c r="F91" s="320" t="s">
        <v>3689</v>
      </c>
      <c r="G91" s="321"/>
      <c r="H91" s="297" t="s">
        <v>3710</v>
      </c>
      <c r="I91" s="297" t="s">
        <v>3685</v>
      </c>
      <c r="J91" s="297">
        <v>50</v>
      </c>
      <c r="K91" s="311"/>
    </row>
    <row r="92" s="1" customFormat="1" ht="15" customHeight="1">
      <c r="B92" s="322"/>
      <c r="C92" s="297" t="s">
        <v>3711</v>
      </c>
      <c r="D92" s="297"/>
      <c r="E92" s="297"/>
      <c r="F92" s="320" t="s">
        <v>3689</v>
      </c>
      <c r="G92" s="321"/>
      <c r="H92" s="297" t="s">
        <v>3712</v>
      </c>
      <c r="I92" s="297" t="s">
        <v>3685</v>
      </c>
      <c r="J92" s="297">
        <v>255</v>
      </c>
      <c r="K92" s="311"/>
    </row>
    <row r="93" s="1" customFormat="1" ht="15" customHeight="1">
      <c r="B93" s="322"/>
      <c r="C93" s="297" t="s">
        <v>3713</v>
      </c>
      <c r="D93" s="297"/>
      <c r="E93" s="297"/>
      <c r="F93" s="320" t="s">
        <v>3683</v>
      </c>
      <c r="G93" s="321"/>
      <c r="H93" s="297" t="s">
        <v>3714</v>
      </c>
      <c r="I93" s="297" t="s">
        <v>3715</v>
      </c>
      <c r="J93" s="297"/>
      <c r="K93" s="311"/>
    </row>
    <row r="94" s="1" customFormat="1" ht="15" customHeight="1">
      <c r="B94" s="322"/>
      <c r="C94" s="297" t="s">
        <v>3716</v>
      </c>
      <c r="D94" s="297"/>
      <c r="E94" s="297"/>
      <c r="F94" s="320" t="s">
        <v>3683</v>
      </c>
      <c r="G94" s="321"/>
      <c r="H94" s="297" t="s">
        <v>3717</v>
      </c>
      <c r="I94" s="297" t="s">
        <v>3718</v>
      </c>
      <c r="J94" s="297"/>
      <c r="K94" s="311"/>
    </row>
    <row r="95" s="1" customFormat="1" ht="15" customHeight="1">
      <c r="B95" s="322"/>
      <c r="C95" s="297" t="s">
        <v>3719</v>
      </c>
      <c r="D95" s="297"/>
      <c r="E95" s="297"/>
      <c r="F95" s="320" t="s">
        <v>3683</v>
      </c>
      <c r="G95" s="321"/>
      <c r="H95" s="297" t="s">
        <v>3719</v>
      </c>
      <c r="I95" s="297" t="s">
        <v>3718</v>
      </c>
      <c r="J95" s="297"/>
      <c r="K95" s="311"/>
    </row>
    <row r="96" s="1" customFormat="1" ht="15" customHeight="1">
      <c r="B96" s="322"/>
      <c r="C96" s="297" t="s">
        <v>38</v>
      </c>
      <c r="D96" s="297"/>
      <c r="E96" s="297"/>
      <c r="F96" s="320" t="s">
        <v>3683</v>
      </c>
      <c r="G96" s="321"/>
      <c r="H96" s="297" t="s">
        <v>3720</v>
      </c>
      <c r="I96" s="297" t="s">
        <v>3718</v>
      </c>
      <c r="J96" s="297"/>
      <c r="K96" s="311"/>
    </row>
    <row r="97" s="1" customFormat="1" ht="15" customHeight="1">
      <c r="B97" s="322"/>
      <c r="C97" s="297" t="s">
        <v>48</v>
      </c>
      <c r="D97" s="297"/>
      <c r="E97" s="297"/>
      <c r="F97" s="320" t="s">
        <v>3683</v>
      </c>
      <c r="G97" s="321"/>
      <c r="H97" s="297" t="s">
        <v>3721</v>
      </c>
      <c r="I97" s="297" t="s">
        <v>3718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3722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3677</v>
      </c>
      <c r="D103" s="312"/>
      <c r="E103" s="312"/>
      <c r="F103" s="312" t="s">
        <v>3678</v>
      </c>
      <c r="G103" s="313"/>
      <c r="H103" s="312" t="s">
        <v>54</v>
      </c>
      <c r="I103" s="312" t="s">
        <v>57</v>
      </c>
      <c r="J103" s="312" t="s">
        <v>3679</v>
      </c>
      <c r="K103" s="311"/>
    </row>
    <row r="104" s="1" customFormat="1" ht="17.25" customHeight="1">
      <c r="B104" s="309"/>
      <c r="C104" s="314" t="s">
        <v>3680</v>
      </c>
      <c r="D104" s="314"/>
      <c r="E104" s="314"/>
      <c r="F104" s="315" t="s">
        <v>3681</v>
      </c>
      <c r="G104" s="316"/>
      <c r="H104" s="314"/>
      <c r="I104" s="314"/>
      <c r="J104" s="314" t="s">
        <v>3682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53</v>
      </c>
      <c r="D106" s="319"/>
      <c r="E106" s="319"/>
      <c r="F106" s="320" t="s">
        <v>3683</v>
      </c>
      <c r="G106" s="297"/>
      <c r="H106" s="297" t="s">
        <v>3723</v>
      </c>
      <c r="I106" s="297" t="s">
        <v>3685</v>
      </c>
      <c r="J106" s="297">
        <v>20</v>
      </c>
      <c r="K106" s="311"/>
    </row>
    <row r="107" s="1" customFormat="1" ht="15" customHeight="1">
      <c r="B107" s="309"/>
      <c r="C107" s="297" t="s">
        <v>3686</v>
      </c>
      <c r="D107" s="297"/>
      <c r="E107" s="297"/>
      <c r="F107" s="320" t="s">
        <v>3683</v>
      </c>
      <c r="G107" s="297"/>
      <c r="H107" s="297" t="s">
        <v>3723</v>
      </c>
      <c r="I107" s="297" t="s">
        <v>3685</v>
      </c>
      <c r="J107" s="297">
        <v>120</v>
      </c>
      <c r="K107" s="311"/>
    </row>
    <row r="108" s="1" customFormat="1" ht="15" customHeight="1">
      <c r="B108" s="322"/>
      <c r="C108" s="297" t="s">
        <v>3688</v>
      </c>
      <c r="D108" s="297"/>
      <c r="E108" s="297"/>
      <c r="F108" s="320" t="s">
        <v>3689</v>
      </c>
      <c r="G108" s="297"/>
      <c r="H108" s="297" t="s">
        <v>3723</v>
      </c>
      <c r="I108" s="297" t="s">
        <v>3685</v>
      </c>
      <c r="J108" s="297">
        <v>50</v>
      </c>
      <c r="K108" s="311"/>
    </row>
    <row r="109" s="1" customFormat="1" ht="15" customHeight="1">
      <c r="B109" s="322"/>
      <c r="C109" s="297" t="s">
        <v>3691</v>
      </c>
      <c r="D109" s="297"/>
      <c r="E109" s="297"/>
      <c r="F109" s="320" t="s">
        <v>3683</v>
      </c>
      <c r="G109" s="297"/>
      <c r="H109" s="297" t="s">
        <v>3723</v>
      </c>
      <c r="I109" s="297" t="s">
        <v>3693</v>
      </c>
      <c r="J109" s="297"/>
      <c r="K109" s="311"/>
    </row>
    <row r="110" s="1" customFormat="1" ht="15" customHeight="1">
      <c r="B110" s="322"/>
      <c r="C110" s="297" t="s">
        <v>3702</v>
      </c>
      <c r="D110" s="297"/>
      <c r="E110" s="297"/>
      <c r="F110" s="320" t="s">
        <v>3689</v>
      </c>
      <c r="G110" s="297"/>
      <c r="H110" s="297" t="s">
        <v>3723</v>
      </c>
      <c r="I110" s="297" t="s">
        <v>3685</v>
      </c>
      <c r="J110" s="297">
        <v>50</v>
      </c>
      <c r="K110" s="311"/>
    </row>
    <row r="111" s="1" customFormat="1" ht="15" customHeight="1">
      <c r="B111" s="322"/>
      <c r="C111" s="297" t="s">
        <v>3710</v>
      </c>
      <c r="D111" s="297"/>
      <c r="E111" s="297"/>
      <c r="F111" s="320" t="s">
        <v>3689</v>
      </c>
      <c r="G111" s="297"/>
      <c r="H111" s="297" t="s">
        <v>3723</v>
      </c>
      <c r="I111" s="297" t="s">
        <v>3685</v>
      </c>
      <c r="J111" s="297">
        <v>50</v>
      </c>
      <c r="K111" s="311"/>
    </row>
    <row r="112" s="1" customFormat="1" ht="15" customHeight="1">
      <c r="B112" s="322"/>
      <c r="C112" s="297" t="s">
        <v>3708</v>
      </c>
      <c r="D112" s="297"/>
      <c r="E112" s="297"/>
      <c r="F112" s="320" t="s">
        <v>3689</v>
      </c>
      <c r="G112" s="297"/>
      <c r="H112" s="297" t="s">
        <v>3723</v>
      </c>
      <c r="I112" s="297" t="s">
        <v>3685</v>
      </c>
      <c r="J112" s="297">
        <v>50</v>
      </c>
      <c r="K112" s="311"/>
    </row>
    <row r="113" s="1" customFormat="1" ht="15" customHeight="1">
      <c r="B113" s="322"/>
      <c r="C113" s="297" t="s">
        <v>53</v>
      </c>
      <c r="D113" s="297"/>
      <c r="E113" s="297"/>
      <c r="F113" s="320" t="s">
        <v>3683</v>
      </c>
      <c r="G113" s="297"/>
      <c r="H113" s="297" t="s">
        <v>3724</v>
      </c>
      <c r="I113" s="297" t="s">
        <v>3685</v>
      </c>
      <c r="J113" s="297">
        <v>20</v>
      </c>
      <c r="K113" s="311"/>
    </row>
    <row r="114" s="1" customFormat="1" ht="15" customHeight="1">
      <c r="B114" s="322"/>
      <c r="C114" s="297" t="s">
        <v>3725</v>
      </c>
      <c r="D114" s="297"/>
      <c r="E114" s="297"/>
      <c r="F114" s="320" t="s">
        <v>3683</v>
      </c>
      <c r="G114" s="297"/>
      <c r="H114" s="297" t="s">
        <v>3726</v>
      </c>
      <c r="I114" s="297" t="s">
        <v>3685</v>
      </c>
      <c r="J114" s="297">
        <v>120</v>
      </c>
      <c r="K114" s="311"/>
    </row>
    <row r="115" s="1" customFormat="1" ht="15" customHeight="1">
      <c r="B115" s="322"/>
      <c r="C115" s="297" t="s">
        <v>38</v>
      </c>
      <c r="D115" s="297"/>
      <c r="E115" s="297"/>
      <c r="F115" s="320" t="s">
        <v>3683</v>
      </c>
      <c r="G115" s="297"/>
      <c r="H115" s="297" t="s">
        <v>3727</v>
      </c>
      <c r="I115" s="297" t="s">
        <v>3718</v>
      </c>
      <c r="J115" s="297"/>
      <c r="K115" s="311"/>
    </row>
    <row r="116" s="1" customFormat="1" ht="15" customHeight="1">
      <c r="B116" s="322"/>
      <c r="C116" s="297" t="s">
        <v>48</v>
      </c>
      <c r="D116" s="297"/>
      <c r="E116" s="297"/>
      <c r="F116" s="320" t="s">
        <v>3683</v>
      </c>
      <c r="G116" s="297"/>
      <c r="H116" s="297" t="s">
        <v>3728</v>
      </c>
      <c r="I116" s="297" t="s">
        <v>3718</v>
      </c>
      <c r="J116" s="297"/>
      <c r="K116" s="311"/>
    </row>
    <row r="117" s="1" customFormat="1" ht="15" customHeight="1">
      <c r="B117" s="322"/>
      <c r="C117" s="297" t="s">
        <v>57</v>
      </c>
      <c r="D117" s="297"/>
      <c r="E117" s="297"/>
      <c r="F117" s="320" t="s">
        <v>3683</v>
      </c>
      <c r="G117" s="297"/>
      <c r="H117" s="297" t="s">
        <v>3729</v>
      </c>
      <c r="I117" s="297" t="s">
        <v>3730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3731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3677</v>
      </c>
      <c r="D123" s="312"/>
      <c r="E123" s="312"/>
      <c r="F123" s="312" t="s">
        <v>3678</v>
      </c>
      <c r="G123" s="313"/>
      <c r="H123" s="312" t="s">
        <v>54</v>
      </c>
      <c r="I123" s="312" t="s">
        <v>57</v>
      </c>
      <c r="J123" s="312" t="s">
        <v>3679</v>
      </c>
      <c r="K123" s="341"/>
    </row>
    <row r="124" s="1" customFormat="1" ht="17.25" customHeight="1">
      <c r="B124" s="340"/>
      <c r="C124" s="314" t="s">
        <v>3680</v>
      </c>
      <c r="D124" s="314"/>
      <c r="E124" s="314"/>
      <c r="F124" s="315" t="s">
        <v>3681</v>
      </c>
      <c r="G124" s="316"/>
      <c r="H124" s="314"/>
      <c r="I124" s="314"/>
      <c r="J124" s="314" t="s">
        <v>3682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3686</v>
      </c>
      <c r="D126" s="319"/>
      <c r="E126" s="319"/>
      <c r="F126" s="320" t="s">
        <v>3683</v>
      </c>
      <c r="G126" s="297"/>
      <c r="H126" s="297" t="s">
        <v>3723</v>
      </c>
      <c r="I126" s="297" t="s">
        <v>3685</v>
      </c>
      <c r="J126" s="297">
        <v>120</v>
      </c>
      <c r="K126" s="345"/>
    </row>
    <row r="127" s="1" customFormat="1" ht="15" customHeight="1">
      <c r="B127" s="342"/>
      <c r="C127" s="297" t="s">
        <v>3732</v>
      </c>
      <c r="D127" s="297"/>
      <c r="E127" s="297"/>
      <c r="F127" s="320" t="s">
        <v>3683</v>
      </c>
      <c r="G127" s="297"/>
      <c r="H127" s="297" t="s">
        <v>3733</v>
      </c>
      <c r="I127" s="297" t="s">
        <v>3685</v>
      </c>
      <c r="J127" s="297" t="s">
        <v>3734</v>
      </c>
      <c r="K127" s="345"/>
    </row>
    <row r="128" s="1" customFormat="1" ht="15" customHeight="1">
      <c r="B128" s="342"/>
      <c r="C128" s="297" t="s">
        <v>85</v>
      </c>
      <c r="D128" s="297"/>
      <c r="E128" s="297"/>
      <c r="F128" s="320" t="s">
        <v>3683</v>
      </c>
      <c r="G128" s="297"/>
      <c r="H128" s="297" t="s">
        <v>3735</v>
      </c>
      <c r="I128" s="297" t="s">
        <v>3685</v>
      </c>
      <c r="J128" s="297" t="s">
        <v>3734</v>
      </c>
      <c r="K128" s="345"/>
    </row>
    <row r="129" s="1" customFormat="1" ht="15" customHeight="1">
      <c r="B129" s="342"/>
      <c r="C129" s="297" t="s">
        <v>3694</v>
      </c>
      <c r="D129" s="297"/>
      <c r="E129" s="297"/>
      <c r="F129" s="320" t="s">
        <v>3689</v>
      </c>
      <c r="G129" s="297"/>
      <c r="H129" s="297" t="s">
        <v>3695</v>
      </c>
      <c r="I129" s="297" t="s">
        <v>3685</v>
      </c>
      <c r="J129" s="297">
        <v>15</v>
      </c>
      <c r="K129" s="345"/>
    </row>
    <row r="130" s="1" customFormat="1" ht="15" customHeight="1">
      <c r="B130" s="342"/>
      <c r="C130" s="323" t="s">
        <v>3696</v>
      </c>
      <c r="D130" s="323"/>
      <c r="E130" s="323"/>
      <c r="F130" s="324" t="s">
        <v>3689</v>
      </c>
      <c r="G130" s="323"/>
      <c r="H130" s="323" t="s">
        <v>3697</v>
      </c>
      <c r="I130" s="323" t="s">
        <v>3685</v>
      </c>
      <c r="J130" s="323">
        <v>15</v>
      </c>
      <c r="K130" s="345"/>
    </row>
    <row r="131" s="1" customFormat="1" ht="15" customHeight="1">
      <c r="B131" s="342"/>
      <c r="C131" s="323" t="s">
        <v>3698</v>
      </c>
      <c r="D131" s="323"/>
      <c r="E131" s="323"/>
      <c r="F131" s="324" t="s">
        <v>3689</v>
      </c>
      <c r="G131" s="323"/>
      <c r="H131" s="323" t="s">
        <v>3699</v>
      </c>
      <c r="I131" s="323" t="s">
        <v>3685</v>
      </c>
      <c r="J131" s="323">
        <v>20</v>
      </c>
      <c r="K131" s="345"/>
    </row>
    <row r="132" s="1" customFormat="1" ht="15" customHeight="1">
      <c r="B132" s="342"/>
      <c r="C132" s="323" t="s">
        <v>3700</v>
      </c>
      <c r="D132" s="323"/>
      <c r="E132" s="323"/>
      <c r="F132" s="324" t="s">
        <v>3689</v>
      </c>
      <c r="G132" s="323"/>
      <c r="H132" s="323" t="s">
        <v>3701</v>
      </c>
      <c r="I132" s="323" t="s">
        <v>3685</v>
      </c>
      <c r="J132" s="323">
        <v>20</v>
      </c>
      <c r="K132" s="345"/>
    </row>
    <row r="133" s="1" customFormat="1" ht="15" customHeight="1">
      <c r="B133" s="342"/>
      <c r="C133" s="297" t="s">
        <v>3688</v>
      </c>
      <c r="D133" s="297"/>
      <c r="E133" s="297"/>
      <c r="F133" s="320" t="s">
        <v>3689</v>
      </c>
      <c r="G133" s="297"/>
      <c r="H133" s="297" t="s">
        <v>3723</v>
      </c>
      <c r="I133" s="297" t="s">
        <v>3685</v>
      </c>
      <c r="J133" s="297">
        <v>50</v>
      </c>
      <c r="K133" s="345"/>
    </row>
    <row r="134" s="1" customFormat="1" ht="15" customHeight="1">
      <c r="B134" s="342"/>
      <c r="C134" s="297" t="s">
        <v>3702</v>
      </c>
      <c r="D134" s="297"/>
      <c r="E134" s="297"/>
      <c r="F134" s="320" t="s">
        <v>3689</v>
      </c>
      <c r="G134" s="297"/>
      <c r="H134" s="297" t="s">
        <v>3723</v>
      </c>
      <c r="I134" s="297" t="s">
        <v>3685</v>
      </c>
      <c r="J134" s="297">
        <v>50</v>
      </c>
      <c r="K134" s="345"/>
    </row>
    <row r="135" s="1" customFormat="1" ht="15" customHeight="1">
      <c r="B135" s="342"/>
      <c r="C135" s="297" t="s">
        <v>3708</v>
      </c>
      <c r="D135" s="297"/>
      <c r="E135" s="297"/>
      <c r="F135" s="320" t="s">
        <v>3689</v>
      </c>
      <c r="G135" s="297"/>
      <c r="H135" s="297" t="s">
        <v>3723</v>
      </c>
      <c r="I135" s="297" t="s">
        <v>3685</v>
      </c>
      <c r="J135" s="297">
        <v>50</v>
      </c>
      <c r="K135" s="345"/>
    </row>
    <row r="136" s="1" customFormat="1" ht="15" customHeight="1">
      <c r="B136" s="342"/>
      <c r="C136" s="297" t="s">
        <v>3710</v>
      </c>
      <c r="D136" s="297"/>
      <c r="E136" s="297"/>
      <c r="F136" s="320" t="s">
        <v>3689</v>
      </c>
      <c r="G136" s="297"/>
      <c r="H136" s="297" t="s">
        <v>3723</v>
      </c>
      <c r="I136" s="297" t="s">
        <v>3685</v>
      </c>
      <c r="J136" s="297">
        <v>50</v>
      </c>
      <c r="K136" s="345"/>
    </row>
    <row r="137" s="1" customFormat="1" ht="15" customHeight="1">
      <c r="B137" s="342"/>
      <c r="C137" s="297" t="s">
        <v>3711</v>
      </c>
      <c r="D137" s="297"/>
      <c r="E137" s="297"/>
      <c r="F137" s="320" t="s">
        <v>3689</v>
      </c>
      <c r="G137" s="297"/>
      <c r="H137" s="297" t="s">
        <v>3736</v>
      </c>
      <c r="I137" s="297" t="s">
        <v>3685</v>
      </c>
      <c r="J137" s="297">
        <v>255</v>
      </c>
      <c r="K137" s="345"/>
    </row>
    <row r="138" s="1" customFormat="1" ht="15" customHeight="1">
      <c r="B138" s="342"/>
      <c r="C138" s="297" t="s">
        <v>3713</v>
      </c>
      <c r="D138" s="297"/>
      <c r="E138" s="297"/>
      <c r="F138" s="320" t="s">
        <v>3683</v>
      </c>
      <c r="G138" s="297"/>
      <c r="H138" s="297" t="s">
        <v>3737</v>
      </c>
      <c r="I138" s="297" t="s">
        <v>3715</v>
      </c>
      <c r="J138" s="297"/>
      <c r="K138" s="345"/>
    </row>
    <row r="139" s="1" customFormat="1" ht="15" customHeight="1">
      <c r="B139" s="342"/>
      <c r="C139" s="297" t="s">
        <v>3716</v>
      </c>
      <c r="D139" s="297"/>
      <c r="E139" s="297"/>
      <c r="F139" s="320" t="s">
        <v>3683</v>
      </c>
      <c r="G139" s="297"/>
      <c r="H139" s="297" t="s">
        <v>3738</v>
      </c>
      <c r="I139" s="297" t="s">
        <v>3718</v>
      </c>
      <c r="J139" s="297"/>
      <c r="K139" s="345"/>
    </row>
    <row r="140" s="1" customFormat="1" ht="15" customHeight="1">
      <c r="B140" s="342"/>
      <c r="C140" s="297" t="s">
        <v>3719</v>
      </c>
      <c r="D140" s="297"/>
      <c r="E140" s="297"/>
      <c r="F140" s="320" t="s">
        <v>3683</v>
      </c>
      <c r="G140" s="297"/>
      <c r="H140" s="297" t="s">
        <v>3719</v>
      </c>
      <c r="I140" s="297" t="s">
        <v>3718</v>
      </c>
      <c r="J140" s="297"/>
      <c r="K140" s="345"/>
    </row>
    <row r="141" s="1" customFormat="1" ht="15" customHeight="1">
      <c r="B141" s="342"/>
      <c r="C141" s="297" t="s">
        <v>38</v>
      </c>
      <c r="D141" s="297"/>
      <c r="E141" s="297"/>
      <c r="F141" s="320" t="s">
        <v>3683</v>
      </c>
      <c r="G141" s="297"/>
      <c r="H141" s="297" t="s">
        <v>3739</v>
      </c>
      <c r="I141" s="297" t="s">
        <v>3718</v>
      </c>
      <c r="J141" s="297"/>
      <c r="K141" s="345"/>
    </row>
    <row r="142" s="1" customFormat="1" ht="15" customHeight="1">
      <c r="B142" s="342"/>
      <c r="C142" s="297" t="s">
        <v>3740</v>
      </c>
      <c r="D142" s="297"/>
      <c r="E142" s="297"/>
      <c r="F142" s="320" t="s">
        <v>3683</v>
      </c>
      <c r="G142" s="297"/>
      <c r="H142" s="297" t="s">
        <v>3741</v>
      </c>
      <c r="I142" s="297" t="s">
        <v>3718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3742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3677</v>
      </c>
      <c r="D148" s="312"/>
      <c r="E148" s="312"/>
      <c r="F148" s="312" t="s">
        <v>3678</v>
      </c>
      <c r="G148" s="313"/>
      <c r="H148" s="312" t="s">
        <v>54</v>
      </c>
      <c r="I148" s="312" t="s">
        <v>57</v>
      </c>
      <c r="J148" s="312" t="s">
        <v>3679</v>
      </c>
      <c r="K148" s="311"/>
    </row>
    <row r="149" s="1" customFormat="1" ht="17.25" customHeight="1">
      <c r="B149" s="309"/>
      <c r="C149" s="314" t="s">
        <v>3680</v>
      </c>
      <c r="D149" s="314"/>
      <c r="E149" s="314"/>
      <c r="F149" s="315" t="s">
        <v>3681</v>
      </c>
      <c r="G149" s="316"/>
      <c r="H149" s="314"/>
      <c r="I149" s="314"/>
      <c r="J149" s="314" t="s">
        <v>3682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3686</v>
      </c>
      <c r="D151" s="297"/>
      <c r="E151" s="297"/>
      <c r="F151" s="350" t="s">
        <v>3683</v>
      </c>
      <c r="G151" s="297"/>
      <c r="H151" s="349" t="s">
        <v>3723</v>
      </c>
      <c r="I151" s="349" t="s">
        <v>3685</v>
      </c>
      <c r="J151" s="349">
        <v>120</v>
      </c>
      <c r="K151" s="345"/>
    </row>
    <row r="152" s="1" customFormat="1" ht="15" customHeight="1">
      <c r="B152" s="322"/>
      <c r="C152" s="349" t="s">
        <v>3732</v>
      </c>
      <c r="D152" s="297"/>
      <c r="E152" s="297"/>
      <c r="F152" s="350" t="s">
        <v>3683</v>
      </c>
      <c r="G152" s="297"/>
      <c r="H152" s="349" t="s">
        <v>3743</v>
      </c>
      <c r="I152" s="349" t="s">
        <v>3685</v>
      </c>
      <c r="J152" s="349" t="s">
        <v>3734</v>
      </c>
      <c r="K152" s="345"/>
    </row>
    <row r="153" s="1" customFormat="1" ht="15" customHeight="1">
      <c r="B153" s="322"/>
      <c r="C153" s="349" t="s">
        <v>85</v>
      </c>
      <c r="D153" s="297"/>
      <c r="E153" s="297"/>
      <c r="F153" s="350" t="s">
        <v>3683</v>
      </c>
      <c r="G153" s="297"/>
      <c r="H153" s="349" t="s">
        <v>3744</v>
      </c>
      <c r="I153" s="349" t="s">
        <v>3685</v>
      </c>
      <c r="J153" s="349" t="s">
        <v>3734</v>
      </c>
      <c r="K153" s="345"/>
    </row>
    <row r="154" s="1" customFormat="1" ht="15" customHeight="1">
      <c r="B154" s="322"/>
      <c r="C154" s="349" t="s">
        <v>3688</v>
      </c>
      <c r="D154" s="297"/>
      <c r="E154" s="297"/>
      <c r="F154" s="350" t="s">
        <v>3689</v>
      </c>
      <c r="G154" s="297"/>
      <c r="H154" s="349" t="s">
        <v>3723</v>
      </c>
      <c r="I154" s="349" t="s">
        <v>3685</v>
      </c>
      <c r="J154" s="349">
        <v>50</v>
      </c>
      <c r="K154" s="345"/>
    </row>
    <row r="155" s="1" customFormat="1" ht="15" customHeight="1">
      <c r="B155" s="322"/>
      <c r="C155" s="349" t="s">
        <v>3691</v>
      </c>
      <c r="D155" s="297"/>
      <c r="E155" s="297"/>
      <c r="F155" s="350" t="s">
        <v>3683</v>
      </c>
      <c r="G155" s="297"/>
      <c r="H155" s="349" t="s">
        <v>3723</v>
      </c>
      <c r="I155" s="349" t="s">
        <v>3693</v>
      </c>
      <c r="J155" s="349"/>
      <c r="K155" s="345"/>
    </row>
    <row r="156" s="1" customFormat="1" ht="15" customHeight="1">
      <c r="B156" s="322"/>
      <c r="C156" s="349" t="s">
        <v>3702</v>
      </c>
      <c r="D156" s="297"/>
      <c r="E156" s="297"/>
      <c r="F156" s="350" t="s">
        <v>3689</v>
      </c>
      <c r="G156" s="297"/>
      <c r="H156" s="349" t="s">
        <v>3723</v>
      </c>
      <c r="I156" s="349" t="s">
        <v>3685</v>
      </c>
      <c r="J156" s="349">
        <v>50</v>
      </c>
      <c r="K156" s="345"/>
    </row>
    <row r="157" s="1" customFormat="1" ht="15" customHeight="1">
      <c r="B157" s="322"/>
      <c r="C157" s="349" t="s">
        <v>3710</v>
      </c>
      <c r="D157" s="297"/>
      <c r="E157" s="297"/>
      <c r="F157" s="350" t="s">
        <v>3689</v>
      </c>
      <c r="G157" s="297"/>
      <c r="H157" s="349" t="s">
        <v>3723</v>
      </c>
      <c r="I157" s="349" t="s">
        <v>3685</v>
      </c>
      <c r="J157" s="349">
        <v>50</v>
      </c>
      <c r="K157" s="345"/>
    </row>
    <row r="158" s="1" customFormat="1" ht="15" customHeight="1">
      <c r="B158" s="322"/>
      <c r="C158" s="349" t="s">
        <v>3708</v>
      </c>
      <c r="D158" s="297"/>
      <c r="E158" s="297"/>
      <c r="F158" s="350" t="s">
        <v>3689</v>
      </c>
      <c r="G158" s="297"/>
      <c r="H158" s="349" t="s">
        <v>3723</v>
      </c>
      <c r="I158" s="349" t="s">
        <v>3685</v>
      </c>
      <c r="J158" s="349">
        <v>50</v>
      </c>
      <c r="K158" s="345"/>
    </row>
    <row r="159" s="1" customFormat="1" ht="15" customHeight="1">
      <c r="B159" s="322"/>
      <c r="C159" s="349" t="s">
        <v>130</v>
      </c>
      <c r="D159" s="297"/>
      <c r="E159" s="297"/>
      <c r="F159" s="350" t="s">
        <v>3683</v>
      </c>
      <c r="G159" s="297"/>
      <c r="H159" s="349" t="s">
        <v>3745</v>
      </c>
      <c r="I159" s="349" t="s">
        <v>3685</v>
      </c>
      <c r="J159" s="349" t="s">
        <v>3746</v>
      </c>
      <c r="K159" s="345"/>
    </row>
    <row r="160" s="1" customFormat="1" ht="15" customHeight="1">
      <c r="B160" s="322"/>
      <c r="C160" s="349" t="s">
        <v>3747</v>
      </c>
      <c r="D160" s="297"/>
      <c r="E160" s="297"/>
      <c r="F160" s="350" t="s">
        <v>3683</v>
      </c>
      <c r="G160" s="297"/>
      <c r="H160" s="349" t="s">
        <v>3748</v>
      </c>
      <c r="I160" s="349" t="s">
        <v>3718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3749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3677</v>
      </c>
      <c r="D166" s="312"/>
      <c r="E166" s="312"/>
      <c r="F166" s="312" t="s">
        <v>3678</v>
      </c>
      <c r="G166" s="354"/>
      <c r="H166" s="355" t="s">
        <v>54</v>
      </c>
      <c r="I166" s="355" t="s">
        <v>57</v>
      </c>
      <c r="J166" s="312" t="s">
        <v>3679</v>
      </c>
      <c r="K166" s="289"/>
    </row>
    <row r="167" s="1" customFormat="1" ht="17.25" customHeight="1">
      <c r="B167" s="290"/>
      <c r="C167" s="314" t="s">
        <v>3680</v>
      </c>
      <c r="D167" s="314"/>
      <c r="E167" s="314"/>
      <c r="F167" s="315" t="s">
        <v>3681</v>
      </c>
      <c r="G167" s="356"/>
      <c r="H167" s="357"/>
      <c r="I167" s="357"/>
      <c r="J167" s="314" t="s">
        <v>3682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3686</v>
      </c>
      <c r="D169" s="297"/>
      <c r="E169" s="297"/>
      <c r="F169" s="320" t="s">
        <v>3683</v>
      </c>
      <c r="G169" s="297"/>
      <c r="H169" s="297" t="s">
        <v>3723</v>
      </c>
      <c r="I169" s="297" t="s">
        <v>3685</v>
      </c>
      <c r="J169" s="297">
        <v>120</v>
      </c>
      <c r="K169" s="345"/>
    </row>
    <row r="170" s="1" customFormat="1" ht="15" customHeight="1">
      <c r="B170" s="322"/>
      <c r="C170" s="297" t="s">
        <v>3732</v>
      </c>
      <c r="D170" s="297"/>
      <c r="E170" s="297"/>
      <c r="F170" s="320" t="s">
        <v>3683</v>
      </c>
      <c r="G170" s="297"/>
      <c r="H170" s="297" t="s">
        <v>3733</v>
      </c>
      <c r="I170" s="297" t="s">
        <v>3685</v>
      </c>
      <c r="J170" s="297" t="s">
        <v>3734</v>
      </c>
      <c r="K170" s="345"/>
    </row>
    <row r="171" s="1" customFormat="1" ht="15" customHeight="1">
      <c r="B171" s="322"/>
      <c r="C171" s="297" t="s">
        <v>85</v>
      </c>
      <c r="D171" s="297"/>
      <c r="E171" s="297"/>
      <c r="F171" s="320" t="s">
        <v>3683</v>
      </c>
      <c r="G171" s="297"/>
      <c r="H171" s="297" t="s">
        <v>3750</v>
      </c>
      <c r="I171" s="297" t="s">
        <v>3685</v>
      </c>
      <c r="J171" s="297" t="s">
        <v>3734</v>
      </c>
      <c r="K171" s="345"/>
    </row>
    <row r="172" s="1" customFormat="1" ht="15" customHeight="1">
      <c r="B172" s="322"/>
      <c r="C172" s="297" t="s">
        <v>3688</v>
      </c>
      <c r="D172" s="297"/>
      <c r="E172" s="297"/>
      <c r="F172" s="320" t="s">
        <v>3689</v>
      </c>
      <c r="G172" s="297"/>
      <c r="H172" s="297" t="s">
        <v>3750</v>
      </c>
      <c r="I172" s="297" t="s">
        <v>3685</v>
      </c>
      <c r="J172" s="297">
        <v>50</v>
      </c>
      <c r="K172" s="345"/>
    </row>
    <row r="173" s="1" customFormat="1" ht="15" customHeight="1">
      <c r="B173" s="322"/>
      <c r="C173" s="297" t="s">
        <v>3691</v>
      </c>
      <c r="D173" s="297"/>
      <c r="E173" s="297"/>
      <c r="F173" s="320" t="s">
        <v>3683</v>
      </c>
      <c r="G173" s="297"/>
      <c r="H173" s="297" t="s">
        <v>3750</v>
      </c>
      <c r="I173" s="297" t="s">
        <v>3693</v>
      </c>
      <c r="J173" s="297"/>
      <c r="K173" s="345"/>
    </row>
    <row r="174" s="1" customFormat="1" ht="15" customHeight="1">
      <c r="B174" s="322"/>
      <c r="C174" s="297" t="s">
        <v>3702</v>
      </c>
      <c r="D174" s="297"/>
      <c r="E174" s="297"/>
      <c r="F174" s="320" t="s">
        <v>3689</v>
      </c>
      <c r="G174" s="297"/>
      <c r="H174" s="297" t="s">
        <v>3750</v>
      </c>
      <c r="I174" s="297" t="s">
        <v>3685</v>
      </c>
      <c r="J174" s="297">
        <v>50</v>
      </c>
      <c r="K174" s="345"/>
    </row>
    <row r="175" s="1" customFormat="1" ht="15" customHeight="1">
      <c r="B175" s="322"/>
      <c r="C175" s="297" t="s">
        <v>3710</v>
      </c>
      <c r="D175" s="297"/>
      <c r="E175" s="297"/>
      <c r="F175" s="320" t="s">
        <v>3689</v>
      </c>
      <c r="G175" s="297"/>
      <c r="H175" s="297" t="s">
        <v>3750</v>
      </c>
      <c r="I175" s="297" t="s">
        <v>3685</v>
      </c>
      <c r="J175" s="297">
        <v>50</v>
      </c>
      <c r="K175" s="345"/>
    </row>
    <row r="176" s="1" customFormat="1" ht="15" customHeight="1">
      <c r="B176" s="322"/>
      <c r="C176" s="297" t="s">
        <v>3708</v>
      </c>
      <c r="D176" s="297"/>
      <c r="E176" s="297"/>
      <c r="F176" s="320" t="s">
        <v>3689</v>
      </c>
      <c r="G176" s="297"/>
      <c r="H176" s="297" t="s">
        <v>3750</v>
      </c>
      <c r="I176" s="297" t="s">
        <v>3685</v>
      </c>
      <c r="J176" s="297">
        <v>50</v>
      </c>
      <c r="K176" s="345"/>
    </row>
    <row r="177" s="1" customFormat="1" ht="15" customHeight="1">
      <c r="B177" s="322"/>
      <c r="C177" s="297" t="s">
        <v>148</v>
      </c>
      <c r="D177" s="297"/>
      <c r="E177" s="297"/>
      <c r="F177" s="320" t="s">
        <v>3683</v>
      </c>
      <c r="G177" s="297"/>
      <c r="H177" s="297" t="s">
        <v>3751</v>
      </c>
      <c r="I177" s="297" t="s">
        <v>3752</v>
      </c>
      <c r="J177" s="297"/>
      <c r="K177" s="345"/>
    </row>
    <row r="178" s="1" customFormat="1" ht="15" customHeight="1">
      <c r="B178" s="322"/>
      <c r="C178" s="297" t="s">
        <v>57</v>
      </c>
      <c r="D178" s="297"/>
      <c r="E178" s="297"/>
      <c r="F178" s="320" t="s">
        <v>3683</v>
      </c>
      <c r="G178" s="297"/>
      <c r="H178" s="297" t="s">
        <v>3753</v>
      </c>
      <c r="I178" s="297" t="s">
        <v>3754</v>
      </c>
      <c r="J178" s="297">
        <v>1</v>
      </c>
      <c r="K178" s="345"/>
    </row>
    <row r="179" s="1" customFormat="1" ht="15" customHeight="1">
      <c r="B179" s="322"/>
      <c r="C179" s="297" t="s">
        <v>53</v>
      </c>
      <c r="D179" s="297"/>
      <c r="E179" s="297"/>
      <c r="F179" s="320" t="s">
        <v>3683</v>
      </c>
      <c r="G179" s="297"/>
      <c r="H179" s="297" t="s">
        <v>3755</v>
      </c>
      <c r="I179" s="297" t="s">
        <v>3685</v>
      </c>
      <c r="J179" s="297">
        <v>20</v>
      </c>
      <c r="K179" s="345"/>
    </row>
    <row r="180" s="1" customFormat="1" ht="15" customHeight="1">
      <c r="B180" s="322"/>
      <c r="C180" s="297" t="s">
        <v>54</v>
      </c>
      <c r="D180" s="297"/>
      <c r="E180" s="297"/>
      <c r="F180" s="320" t="s">
        <v>3683</v>
      </c>
      <c r="G180" s="297"/>
      <c r="H180" s="297" t="s">
        <v>3756</v>
      </c>
      <c r="I180" s="297" t="s">
        <v>3685</v>
      </c>
      <c r="J180" s="297">
        <v>255</v>
      </c>
      <c r="K180" s="345"/>
    </row>
    <row r="181" s="1" customFormat="1" ht="15" customHeight="1">
      <c r="B181" s="322"/>
      <c r="C181" s="297" t="s">
        <v>149</v>
      </c>
      <c r="D181" s="297"/>
      <c r="E181" s="297"/>
      <c r="F181" s="320" t="s">
        <v>3683</v>
      </c>
      <c r="G181" s="297"/>
      <c r="H181" s="297" t="s">
        <v>3647</v>
      </c>
      <c r="I181" s="297" t="s">
        <v>3685</v>
      </c>
      <c r="J181" s="297">
        <v>10</v>
      </c>
      <c r="K181" s="345"/>
    </row>
    <row r="182" s="1" customFormat="1" ht="15" customHeight="1">
      <c r="B182" s="322"/>
      <c r="C182" s="297" t="s">
        <v>150</v>
      </c>
      <c r="D182" s="297"/>
      <c r="E182" s="297"/>
      <c r="F182" s="320" t="s">
        <v>3683</v>
      </c>
      <c r="G182" s="297"/>
      <c r="H182" s="297" t="s">
        <v>3757</v>
      </c>
      <c r="I182" s="297" t="s">
        <v>3718</v>
      </c>
      <c r="J182" s="297"/>
      <c r="K182" s="345"/>
    </row>
    <row r="183" s="1" customFormat="1" ht="15" customHeight="1">
      <c r="B183" s="322"/>
      <c r="C183" s="297" t="s">
        <v>3758</v>
      </c>
      <c r="D183" s="297"/>
      <c r="E183" s="297"/>
      <c r="F183" s="320" t="s">
        <v>3683</v>
      </c>
      <c r="G183" s="297"/>
      <c r="H183" s="297" t="s">
        <v>3759</v>
      </c>
      <c r="I183" s="297" t="s">
        <v>3718</v>
      </c>
      <c r="J183" s="297"/>
      <c r="K183" s="345"/>
    </row>
    <row r="184" s="1" customFormat="1" ht="15" customHeight="1">
      <c r="B184" s="322"/>
      <c r="C184" s="297" t="s">
        <v>3747</v>
      </c>
      <c r="D184" s="297"/>
      <c r="E184" s="297"/>
      <c r="F184" s="320" t="s">
        <v>3683</v>
      </c>
      <c r="G184" s="297"/>
      <c r="H184" s="297" t="s">
        <v>3760</v>
      </c>
      <c r="I184" s="297" t="s">
        <v>3718</v>
      </c>
      <c r="J184" s="297"/>
      <c r="K184" s="345"/>
    </row>
    <row r="185" s="1" customFormat="1" ht="15" customHeight="1">
      <c r="B185" s="322"/>
      <c r="C185" s="297" t="s">
        <v>152</v>
      </c>
      <c r="D185" s="297"/>
      <c r="E185" s="297"/>
      <c r="F185" s="320" t="s">
        <v>3689</v>
      </c>
      <c r="G185" s="297"/>
      <c r="H185" s="297" t="s">
        <v>3761</v>
      </c>
      <c r="I185" s="297" t="s">
        <v>3685</v>
      </c>
      <c r="J185" s="297">
        <v>50</v>
      </c>
      <c r="K185" s="345"/>
    </row>
    <row r="186" s="1" customFormat="1" ht="15" customHeight="1">
      <c r="B186" s="322"/>
      <c r="C186" s="297" t="s">
        <v>3762</v>
      </c>
      <c r="D186" s="297"/>
      <c r="E186" s="297"/>
      <c r="F186" s="320" t="s">
        <v>3689</v>
      </c>
      <c r="G186" s="297"/>
      <c r="H186" s="297" t="s">
        <v>3763</v>
      </c>
      <c r="I186" s="297" t="s">
        <v>3764</v>
      </c>
      <c r="J186" s="297"/>
      <c r="K186" s="345"/>
    </row>
    <row r="187" s="1" customFormat="1" ht="15" customHeight="1">
      <c r="B187" s="322"/>
      <c r="C187" s="297" t="s">
        <v>3765</v>
      </c>
      <c r="D187" s="297"/>
      <c r="E187" s="297"/>
      <c r="F187" s="320" t="s">
        <v>3689</v>
      </c>
      <c r="G187" s="297"/>
      <c r="H187" s="297" t="s">
        <v>3766</v>
      </c>
      <c r="I187" s="297" t="s">
        <v>3764</v>
      </c>
      <c r="J187" s="297"/>
      <c r="K187" s="345"/>
    </row>
    <row r="188" s="1" customFormat="1" ht="15" customHeight="1">
      <c r="B188" s="322"/>
      <c r="C188" s="297" t="s">
        <v>3767</v>
      </c>
      <c r="D188" s="297"/>
      <c r="E188" s="297"/>
      <c r="F188" s="320" t="s">
        <v>3689</v>
      </c>
      <c r="G188" s="297"/>
      <c r="H188" s="297" t="s">
        <v>3768</v>
      </c>
      <c r="I188" s="297" t="s">
        <v>3764</v>
      </c>
      <c r="J188" s="297"/>
      <c r="K188" s="345"/>
    </row>
    <row r="189" s="1" customFormat="1" ht="15" customHeight="1">
      <c r="B189" s="322"/>
      <c r="C189" s="358" t="s">
        <v>3769</v>
      </c>
      <c r="D189" s="297"/>
      <c r="E189" s="297"/>
      <c r="F189" s="320" t="s">
        <v>3689</v>
      </c>
      <c r="G189" s="297"/>
      <c r="H189" s="297" t="s">
        <v>3770</v>
      </c>
      <c r="I189" s="297" t="s">
        <v>3771</v>
      </c>
      <c r="J189" s="359" t="s">
        <v>3772</v>
      </c>
      <c r="K189" s="345"/>
    </row>
    <row r="190" s="17" customFormat="1" ht="15" customHeight="1">
      <c r="B190" s="360"/>
      <c r="C190" s="361" t="s">
        <v>3773</v>
      </c>
      <c r="D190" s="362"/>
      <c r="E190" s="362"/>
      <c r="F190" s="363" t="s">
        <v>3689</v>
      </c>
      <c r="G190" s="362"/>
      <c r="H190" s="362" t="s">
        <v>3774</v>
      </c>
      <c r="I190" s="362" t="s">
        <v>3771</v>
      </c>
      <c r="J190" s="364" t="s">
        <v>3772</v>
      </c>
      <c r="K190" s="365"/>
    </row>
    <row r="191" s="1" customFormat="1" ht="15" customHeight="1">
      <c r="B191" s="322"/>
      <c r="C191" s="358" t="s">
        <v>42</v>
      </c>
      <c r="D191" s="297"/>
      <c r="E191" s="297"/>
      <c r="F191" s="320" t="s">
        <v>3683</v>
      </c>
      <c r="G191" s="297"/>
      <c r="H191" s="294" t="s">
        <v>3775</v>
      </c>
      <c r="I191" s="297" t="s">
        <v>3776</v>
      </c>
      <c r="J191" s="297"/>
      <c r="K191" s="345"/>
    </row>
    <row r="192" s="1" customFormat="1" ht="15" customHeight="1">
      <c r="B192" s="322"/>
      <c r="C192" s="358" t="s">
        <v>3777</v>
      </c>
      <c r="D192" s="297"/>
      <c r="E192" s="297"/>
      <c r="F192" s="320" t="s">
        <v>3683</v>
      </c>
      <c r="G192" s="297"/>
      <c r="H192" s="297" t="s">
        <v>3778</v>
      </c>
      <c r="I192" s="297" t="s">
        <v>3718</v>
      </c>
      <c r="J192" s="297"/>
      <c r="K192" s="345"/>
    </row>
    <row r="193" s="1" customFormat="1" ht="15" customHeight="1">
      <c r="B193" s="322"/>
      <c r="C193" s="358" t="s">
        <v>3779</v>
      </c>
      <c r="D193" s="297"/>
      <c r="E193" s="297"/>
      <c r="F193" s="320" t="s">
        <v>3683</v>
      </c>
      <c r="G193" s="297"/>
      <c r="H193" s="297" t="s">
        <v>3780</v>
      </c>
      <c r="I193" s="297" t="s">
        <v>3718</v>
      </c>
      <c r="J193" s="297"/>
      <c r="K193" s="345"/>
    </row>
    <row r="194" s="1" customFormat="1" ht="15" customHeight="1">
      <c r="B194" s="322"/>
      <c r="C194" s="358" t="s">
        <v>3781</v>
      </c>
      <c r="D194" s="297"/>
      <c r="E194" s="297"/>
      <c r="F194" s="320" t="s">
        <v>3689</v>
      </c>
      <c r="G194" s="297"/>
      <c r="H194" s="297" t="s">
        <v>3782</v>
      </c>
      <c r="I194" s="297" t="s">
        <v>3718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3783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3784</v>
      </c>
      <c r="D201" s="367"/>
      <c r="E201" s="367"/>
      <c r="F201" s="367" t="s">
        <v>3785</v>
      </c>
      <c r="G201" s="368"/>
      <c r="H201" s="367" t="s">
        <v>3786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3776</v>
      </c>
      <c r="D203" s="297"/>
      <c r="E203" s="297"/>
      <c r="F203" s="320" t="s">
        <v>43</v>
      </c>
      <c r="G203" s="297"/>
      <c r="H203" s="297" t="s">
        <v>3787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44</v>
      </c>
      <c r="G204" s="297"/>
      <c r="H204" s="297" t="s">
        <v>3788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47</v>
      </c>
      <c r="G205" s="297"/>
      <c r="H205" s="297" t="s">
        <v>3789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45</v>
      </c>
      <c r="G206" s="297"/>
      <c r="H206" s="297" t="s">
        <v>3790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46</v>
      </c>
      <c r="G207" s="297"/>
      <c r="H207" s="297" t="s">
        <v>3791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3730</v>
      </c>
      <c r="D209" s="297"/>
      <c r="E209" s="297"/>
      <c r="F209" s="320" t="s">
        <v>78</v>
      </c>
      <c r="G209" s="297"/>
      <c r="H209" s="297" t="s">
        <v>3792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3627</v>
      </c>
      <c r="G210" s="297"/>
      <c r="H210" s="297" t="s">
        <v>3628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3625</v>
      </c>
      <c r="G211" s="297"/>
      <c r="H211" s="297" t="s">
        <v>3793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3629</v>
      </c>
      <c r="G212" s="358"/>
      <c r="H212" s="349" t="s">
        <v>122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3630</v>
      </c>
      <c r="G213" s="358"/>
      <c r="H213" s="349" t="s">
        <v>3607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3754</v>
      </c>
      <c r="D215" s="297"/>
      <c r="E215" s="297"/>
      <c r="F215" s="320">
        <v>1</v>
      </c>
      <c r="G215" s="358"/>
      <c r="H215" s="349" t="s">
        <v>3794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3795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3796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3797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126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128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5. 3. 2026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ROUND((SUM(BE99:BE600)),  2)</f>
        <v>0</v>
      </c>
      <c r="G35" s="40"/>
      <c r="H35" s="40"/>
      <c r="I35" s="159">
        <v>0.20999999999999999</v>
      </c>
      <c r="J35" s="158">
        <f>ROUND(((SUM(BE99:BE600))*I35),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ROUND((SUM(BF99:BF600)),  2)</f>
        <v>0</v>
      </c>
      <c r="G36" s="40"/>
      <c r="H36" s="40"/>
      <c r="I36" s="159">
        <v>0.12</v>
      </c>
      <c r="J36" s="158">
        <f>ROUND(((SUM(BF99:BF600))*I36),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ROUND((SUM(BG99:BG600)),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ROUND((SUM(BH99:BH600)),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ROUND((SUM(BI99:BI600)),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Komplexní revitalizace budov Závodu Míru č. 339/144 a č. 303/142, K. Vary - přípravné práce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01.01 - Stavební část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p.p.č.339/144 a 303/142, k.ú. Stará Role</v>
      </c>
      <c r="G56" s="42"/>
      <c r="H56" s="42"/>
      <c r="I56" s="34" t="s">
        <v>23</v>
      </c>
      <c r="J56" s="74" t="str">
        <f>IF(J14="","",J14)</f>
        <v>5. 3. 2026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Základní škola a střední škola K. Vary, p. o.</v>
      </c>
      <c r="G58" s="42"/>
      <c r="H58" s="42"/>
      <c r="I58" s="34" t="s">
        <v>31</v>
      </c>
      <c r="J58" s="38" t="str">
        <f>E23</f>
        <v>Ing. arch. Břetislav Kubíček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Bc. Martin Frous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130</v>
      </c>
      <c r="D61" s="173"/>
      <c r="E61" s="173"/>
      <c r="F61" s="173"/>
      <c r="G61" s="173"/>
      <c r="H61" s="173"/>
      <c r="I61" s="173"/>
      <c r="J61" s="174" t="s">
        <v>131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132</v>
      </c>
    </row>
    <row r="64" s="9" customFormat="1" ht="24.96" customHeight="1">
      <c r="A64" s="9"/>
      <c r="B64" s="176"/>
      <c r="C64" s="177"/>
      <c r="D64" s="178" t="s">
        <v>133</v>
      </c>
      <c r="E64" s="179"/>
      <c r="F64" s="179"/>
      <c r="G64" s="179"/>
      <c r="H64" s="179"/>
      <c r="I64" s="179"/>
      <c r="J64" s="180">
        <f>J100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134</v>
      </c>
      <c r="E65" s="184"/>
      <c r="F65" s="184"/>
      <c r="G65" s="184"/>
      <c r="H65" s="184"/>
      <c r="I65" s="184"/>
      <c r="J65" s="185">
        <f>J101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135</v>
      </c>
      <c r="E66" s="184"/>
      <c r="F66" s="184"/>
      <c r="G66" s="184"/>
      <c r="H66" s="184"/>
      <c r="I66" s="184"/>
      <c r="J66" s="185">
        <f>J158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136</v>
      </c>
      <c r="E67" s="184"/>
      <c r="F67" s="184"/>
      <c r="G67" s="184"/>
      <c r="H67" s="184"/>
      <c r="I67" s="184"/>
      <c r="J67" s="185">
        <f>J229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137</v>
      </c>
      <c r="E68" s="184"/>
      <c r="F68" s="184"/>
      <c r="G68" s="184"/>
      <c r="H68" s="184"/>
      <c r="I68" s="184"/>
      <c r="J68" s="185">
        <f>J276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138</v>
      </c>
      <c r="E69" s="184"/>
      <c r="F69" s="184"/>
      <c r="G69" s="184"/>
      <c r="H69" s="184"/>
      <c r="I69" s="184"/>
      <c r="J69" s="185">
        <f>J293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139</v>
      </c>
      <c r="E70" s="184"/>
      <c r="F70" s="184"/>
      <c r="G70" s="184"/>
      <c r="H70" s="184"/>
      <c r="I70" s="184"/>
      <c r="J70" s="185">
        <f>J312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140</v>
      </c>
      <c r="E71" s="184"/>
      <c r="F71" s="184"/>
      <c r="G71" s="184"/>
      <c r="H71" s="184"/>
      <c r="I71" s="184"/>
      <c r="J71" s="185">
        <f>J317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141</v>
      </c>
      <c r="E72" s="184"/>
      <c r="F72" s="184"/>
      <c r="G72" s="184"/>
      <c r="H72" s="184"/>
      <c r="I72" s="184"/>
      <c r="J72" s="185">
        <f>J487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142</v>
      </c>
      <c r="E73" s="184"/>
      <c r="F73" s="184"/>
      <c r="G73" s="184"/>
      <c r="H73" s="184"/>
      <c r="I73" s="184"/>
      <c r="J73" s="185">
        <f>J527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143</v>
      </c>
      <c r="E74" s="179"/>
      <c r="F74" s="179"/>
      <c r="G74" s="179"/>
      <c r="H74" s="179"/>
      <c r="I74" s="179"/>
      <c r="J74" s="180">
        <f>J531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2"/>
      <c r="C75" s="127"/>
      <c r="D75" s="183" t="s">
        <v>144</v>
      </c>
      <c r="E75" s="184"/>
      <c r="F75" s="184"/>
      <c r="G75" s="184"/>
      <c r="H75" s="184"/>
      <c r="I75" s="184"/>
      <c r="J75" s="185">
        <f>J532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145</v>
      </c>
      <c r="E76" s="184"/>
      <c r="F76" s="184"/>
      <c r="G76" s="184"/>
      <c r="H76" s="184"/>
      <c r="I76" s="184"/>
      <c r="J76" s="185">
        <f>J559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146</v>
      </c>
      <c r="E77" s="184"/>
      <c r="F77" s="184"/>
      <c r="G77" s="184"/>
      <c r="H77" s="184"/>
      <c r="I77" s="184"/>
      <c r="J77" s="185">
        <f>J585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147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6.25" customHeight="1">
      <c r="A87" s="40"/>
      <c r="B87" s="41"/>
      <c r="C87" s="42"/>
      <c r="D87" s="42"/>
      <c r="E87" s="171" t="str">
        <f>E7</f>
        <v>Komplexní revitalizace budov Závodu Míru č. 339/144 a č. 303/142, K. Vary - přípravné práce</v>
      </c>
      <c r="F87" s="34"/>
      <c r="G87" s="34"/>
      <c r="H87" s="34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" customFormat="1" ht="12" customHeight="1">
      <c r="B88" s="23"/>
      <c r="C88" s="34" t="s">
        <v>125</v>
      </c>
      <c r="D88" s="24"/>
      <c r="E88" s="24"/>
      <c r="F88" s="24"/>
      <c r="G88" s="24"/>
      <c r="H88" s="24"/>
      <c r="I88" s="24"/>
      <c r="J88" s="24"/>
      <c r="K88" s="24"/>
      <c r="L88" s="22"/>
    </row>
    <row r="89" s="2" customFormat="1" ht="16.5" customHeight="1">
      <c r="A89" s="40"/>
      <c r="B89" s="41"/>
      <c r="C89" s="42"/>
      <c r="D89" s="42"/>
      <c r="E89" s="171" t="s">
        <v>126</v>
      </c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127</v>
      </c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E11</f>
        <v>01.01 - Stavební část</v>
      </c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21</v>
      </c>
      <c r="D93" s="42"/>
      <c r="E93" s="42"/>
      <c r="F93" s="29" t="str">
        <f>F14</f>
        <v>p.p.č.339/144 a 303/142, k.ú. Stará Role</v>
      </c>
      <c r="G93" s="42"/>
      <c r="H93" s="42"/>
      <c r="I93" s="34" t="s">
        <v>23</v>
      </c>
      <c r="J93" s="74" t="str">
        <f>IF(J14="","",J14)</f>
        <v>5. 3. 2026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4" t="s">
        <v>25</v>
      </c>
      <c r="D95" s="42"/>
      <c r="E95" s="42"/>
      <c r="F95" s="29" t="str">
        <f>E17</f>
        <v>Základní škola a střední škola K. Vary, p. o.</v>
      </c>
      <c r="G95" s="42"/>
      <c r="H95" s="42"/>
      <c r="I95" s="34" t="s">
        <v>31</v>
      </c>
      <c r="J95" s="38" t="str">
        <f>E23</f>
        <v>Ing. arch. Břetislav Kubíček</v>
      </c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29</v>
      </c>
      <c r="D96" s="42"/>
      <c r="E96" s="42"/>
      <c r="F96" s="29" t="str">
        <f>IF(E20="","",E20)</f>
        <v>Vyplň údaj</v>
      </c>
      <c r="G96" s="42"/>
      <c r="H96" s="42"/>
      <c r="I96" s="34" t="s">
        <v>34</v>
      </c>
      <c r="J96" s="38" t="str">
        <f>E26</f>
        <v>Bc. Martin Frous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87"/>
      <c r="B98" s="188"/>
      <c r="C98" s="189" t="s">
        <v>148</v>
      </c>
      <c r="D98" s="190" t="s">
        <v>57</v>
      </c>
      <c r="E98" s="190" t="s">
        <v>53</v>
      </c>
      <c r="F98" s="190" t="s">
        <v>54</v>
      </c>
      <c r="G98" s="190" t="s">
        <v>149</v>
      </c>
      <c r="H98" s="190" t="s">
        <v>150</v>
      </c>
      <c r="I98" s="190" t="s">
        <v>151</v>
      </c>
      <c r="J98" s="190" t="s">
        <v>131</v>
      </c>
      <c r="K98" s="191" t="s">
        <v>152</v>
      </c>
      <c r="L98" s="192"/>
      <c r="M98" s="94" t="s">
        <v>19</v>
      </c>
      <c r="N98" s="95" t="s">
        <v>42</v>
      </c>
      <c r="O98" s="95" t="s">
        <v>153</v>
      </c>
      <c r="P98" s="95" t="s">
        <v>154</v>
      </c>
      <c r="Q98" s="95" t="s">
        <v>155</v>
      </c>
      <c r="R98" s="95" t="s">
        <v>156</v>
      </c>
      <c r="S98" s="95" t="s">
        <v>157</v>
      </c>
      <c r="T98" s="96" t="s">
        <v>158</v>
      </c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</row>
    <row r="99" s="2" customFormat="1" ht="22.8" customHeight="1">
      <c r="A99" s="40"/>
      <c r="B99" s="41"/>
      <c r="C99" s="101" t="s">
        <v>159</v>
      </c>
      <c r="D99" s="42"/>
      <c r="E99" s="42"/>
      <c r="F99" s="42"/>
      <c r="G99" s="42"/>
      <c r="H99" s="42"/>
      <c r="I99" s="42"/>
      <c r="J99" s="193">
        <f>BK99</f>
        <v>0</v>
      </c>
      <c r="K99" s="42"/>
      <c r="L99" s="46"/>
      <c r="M99" s="97"/>
      <c r="N99" s="194"/>
      <c r="O99" s="98"/>
      <c r="P99" s="195">
        <f>P100+P531</f>
        <v>0</v>
      </c>
      <c r="Q99" s="98"/>
      <c r="R99" s="195">
        <f>R100+R531</f>
        <v>549.227666</v>
      </c>
      <c r="S99" s="98"/>
      <c r="T99" s="196">
        <f>T100+T531</f>
        <v>0.19392000000000001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71</v>
      </c>
      <c r="AU99" s="19" t="s">
        <v>132</v>
      </c>
      <c r="BK99" s="197">
        <f>BK100+BK531</f>
        <v>0</v>
      </c>
    </row>
    <row r="100" s="12" customFormat="1" ht="25.92" customHeight="1">
      <c r="A100" s="12"/>
      <c r="B100" s="198"/>
      <c r="C100" s="199"/>
      <c r="D100" s="200" t="s">
        <v>71</v>
      </c>
      <c r="E100" s="201" t="s">
        <v>160</v>
      </c>
      <c r="F100" s="201" t="s">
        <v>161</v>
      </c>
      <c r="G100" s="199"/>
      <c r="H100" s="199"/>
      <c r="I100" s="202"/>
      <c r="J100" s="203">
        <f>BK100</f>
        <v>0</v>
      </c>
      <c r="K100" s="199"/>
      <c r="L100" s="204"/>
      <c r="M100" s="205"/>
      <c r="N100" s="206"/>
      <c r="O100" s="206"/>
      <c r="P100" s="207">
        <f>P101+P158+P229+P276+P293+P312+P317+P487+P527</f>
        <v>0</v>
      </c>
      <c r="Q100" s="206"/>
      <c r="R100" s="207">
        <f>R101+R158+R229+R276+R293+R312+R317+R487+R527</f>
        <v>545.31269812000005</v>
      </c>
      <c r="S100" s="206"/>
      <c r="T100" s="208">
        <f>T101+T158+T229+T276+T293+T312+T317+T487+T527</f>
        <v>0.19392000000000001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79</v>
      </c>
      <c r="AT100" s="210" t="s">
        <v>71</v>
      </c>
      <c r="AU100" s="210" t="s">
        <v>72</v>
      </c>
      <c r="AY100" s="209" t="s">
        <v>162</v>
      </c>
      <c r="BK100" s="211">
        <f>BK101+BK158+BK229+BK276+BK293+BK312+BK317+BK487+BK527</f>
        <v>0</v>
      </c>
    </row>
    <row r="101" s="12" customFormat="1" ht="22.8" customHeight="1">
      <c r="A101" s="12"/>
      <c r="B101" s="198"/>
      <c r="C101" s="199"/>
      <c r="D101" s="200" t="s">
        <v>71</v>
      </c>
      <c r="E101" s="212" t="s">
        <v>79</v>
      </c>
      <c r="F101" s="212" t="s">
        <v>163</v>
      </c>
      <c r="G101" s="199"/>
      <c r="H101" s="199"/>
      <c r="I101" s="202"/>
      <c r="J101" s="213">
        <f>BK101</f>
        <v>0</v>
      </c>
      <c r="K101" s="199"/>
      <c r="L101" s="204"/>
      <c r="M101" s="205"/>
      <c r="N101" s="206"/>
      <c r="O101" s="206"/>
      <c r="P101" s="207">
        <f>SUM(P102:P157)</f>
        <v>0</v>
      </c>
      <c r="Q101" s="206"/>
      <c r="R101" s="207">
        <f>SUM(R102:R157)</f>
        <v>13.140000000000001</v>
      </c>
      <c r="S101" s="206"/>
      <c r="T101" s="208">
        <f>SUM(T102:T157)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9" t="s">
        <v>79</v>
      </c>
      <c r="AT101" s="210" t="s">
        <v>71</v>
      </c>
      <c r="AU101" s="210" t="s">
        <v>79</v>
      </c>
      <c r="AY101" s="209" t="s">
        <v>162</v>
      </c>
      <c r="BK101" s="211">
        <f>SUM(BK102:BK157)</f>
        <v>0</v>
      </c>
    </row>
    <row r="102" s="2" customFormat="1" ht="24.15" customHeight="1">
      <c r="A102" s="40"/>
      <c r="B102" s="41"/>
      <c r="C102" s="214" t="s">
        <v>79</v>
      </c>
      <c r="D102" s="214" t="s">
        <v>164</v>
      </c>
      <c r="E102" s="215" t="s">
        <v>165</v>
      </c>
      <c r="F102" s="216" t="s">
        <v>166</v>
      </c>
      <c r="G102" s="217" t="s">
        <v>167</v>
      </c>
      <c r="H102" s="218">
        <v>7.3600000000000003</v>
      </c>
      <c r="I102" s="219"/>
      <c r="J102" s="220">
        <f>ROUND(I102*H102,2)</f>
        <v>0</v>
      </c>
      <c r="K102" s="216" t="s">
        <v>168</v>
      </c>
      <c r="L102" s="46"/>
      <c r="M102" s="221" t="s">
        <v>19</v>
      </c>
      <c r="N102" s="222" t="s">
        <v>43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169</v>
      </c>
      <c r="AT102" s="225" t="s">
        <v>164</v>
      </c>
      <c r="AU102" s="225" t="s">
        <v>81</v>
      </c>
      <c r="AY102" s="19" t="s">
        <v>162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79</v>
      </c>
      <c r="BK102" s="226">
        <f>ROUND(I102*H102,2)</f>
        <v>0</v>
      </c>
      <c r="BL102" s="19" t="s">
        <v>169</v>
      </c>
      <c r="BM102" s="225" t="s">
        <v>170</v>
      </c>
    </row>
    <row r="103" s="2" customFormat="1">
      <c r="A103" s="40"/>
      <c r="B103" s="41"/>
      <c r="C103" s="42"/>
      <c r="D103" s="227" t="s">
        <v>171</v>
      </c>
      <c r="E103" s="42"/>
      <c r="F103" s="228" t="s">
        <v>172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171</v>
      </c>
      <c r="AU103" s="19" t="s">
        <v>81</v>
      </c>
    </row>
    <row r="104" s="2" customFormat="1">
      <c r="A104" s="40"/>
      <c r="B104" s="41"/>
      <c r="C104" s="42"/>
      <c r="D104" s="232" t="s">
        <v>173</v>
      </c>
      <c r="E104" s="42"/>
      <c r="F104" s="233" t="s">
        <v>174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173</v>
      </c>
      <c r="AU104" s="19" t="s">
        <v>81</v>
      </c>
    </row>
    <row r="105" s="13" customFormat="1">
      <c r="A105" s="13"/>
      <c r="B105" s="234"/>
      <c r="C105" s="235"/>
      <c r="D105" s="227" t="s">
        <v>175</v>
      </c>
      <c r="E105" s="236" t="s">
        <v>19</v>
      </c>
      <c r="F105" s="237" t="s">
        <v>176</v>
      </c>
      <c r="G105" s="235"/>
      <c r="H105" s="238">
        <v>7.3600000000000003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175</v>
      </c>
      <c r="AU105" s="244" t="s">
        <v>81</v>
      </c>
      <c r="AV105" s="13" t="s">
        <v>81</v>
      </c>
      <c r="AW105" s="13" t="s">
        <v>33</v>
      </c>
      <c r="AX105" s="13" t="s">
        <v>72</v>
      </c>
      <c r="AY105" s="244" t="s">
        <v>162</v>
      </c>
    </row>
    <row r="106" s="14" customFormat="1">
      <c r="A106" s="14"/>
      <c r="B106" s="245"/>
      <c r="C106" s="246"/>
      <c r="D106" s="227" t="s">
        <v>175</v>
      </c>
      <c r="E106" s="247" t="s">
        <v>19</v>
      </c>
      <c r="F106" s="248" t="s">
        <v>177</v>
      </c>
      <c r="G106" s="246"/>
      <c r="H106" s="249">
        <v>7.3600000000000003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175</v>
      </c>
      <c r="AU106" s="255" t="s">
        <v>81</v>
      </c>
      <c r="AV106" s="14" t="s">
        <v>169</v>
      </c>
      <c r="AW106" s="14" t="s">
        <v>33</v>
      </c>
      <c r="AX106" s="14" t="s">
        <v>79</v>
      </c>
      <c r="AY106" s="255" t="s">
        <v>162</v>
      </c>
    </row>
    <row r="107" s="2" customFormat="1" ht="33" customHeight="1">
      <c r="A107" s="40"/>
      <c r="B107" s="41"/>
      <c r="C107" s="214" t="s">
        <v>81</v>
      </c>
      <c r="D107" s="214" t="s">
        <v>164</v>
      </c>
      <c r="E107" s="215" t="s">
        <v>178</v>
      </c>
      <c r="F107" s="216" t="s">
        <v>179</v>
      </c>
      <c r="G107" s="217" t="s">
        <v>167</v>
      </c>
      <c r="H107" s="218">
        <v>88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180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181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182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13" customFormat="1">
      <c r="A110" s="13"/>
      <c r="B110" s="234"/>
      <c r="C110" s="235"/>
      <c r="D110" s="227" t="s">
        <v>175</v>
      </c>
      <c r="E110" s="236" t="s">
        <v>19</v>
      </c>
      <c r="F110" s="237" t="s">
        <v>183</v>
      </c>
      <c r="G110" s="235"/>
      <c r="H110" s="238">
        <v>88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175</v>
      </c>
      <c r="AU110" s="244" t="s">
        <v>81</v>
      </c>
      <c r="AV110" s="13" t="s">
        <v>81</v>
      </c>
      <c r="AW110" s="13" t="s">
        <v>33</v>
      </c>
      <c r="AX110" s="13" t="s">
        <v>72</v>
      </c>
      <c r="AY110" s="244" t="s">
        <v>162</v>
      </c>
    </row>
    <row r="111" s="14" customFormat="1">
      <c r="A111" s="14"/>
      <c r="B111" s="245"/>
      <c r="C111" s="246"/>
      <c r="D111" s="227" t="s">
        <v>175</v>
      </c>
      <c r="E111" s="247" t="s">
        <v>19</v>
      </c>
      <c r="F111" s="248" t="s">
        <v>177</v>
      </c>
      <c r="G111" s="246"/>
      <c r="H111" s="249">
        <v>88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175</v>
      </c>
      <c r="AU111" s="255" t="s">
        <v>81</v>
      </c>
      <c r="AV111" s="14" t="s">
        <v>169</v>
      </c>
      <c r="AW111" s="14" t="s">
        <v>33</v>
      </c>
      <c r="AX111" s="14" t="s">
        <v>79</v>
      </c>
      <c r="AY111" s="255" t="s">
        <v>162</v>
      </c>
    </row>
    <row r="112" s="2" customFormat="1" ht="33" customHeight="1">
      <c r="A112" s="40"/>
      <c r="B112" s="41"/>
      <c r="C112" s="214" t="s">
        <v>184</v>
      </c>
      <c r="D112" s="214" t="s">
        <v>164</v>
      </c>
      <c r="E112" s="215" t="s">
        <v>185</v>
      </c>
      <c r="F112" s="216" t="s">
        <v>186</v>
      </c>
      <c r="G112" s="217" t="s">
        <v>167</v>
      </c>
      <c r="H112" s="218">
        <v>23.899999999999999</v>
      </c>
      <c r="I112" s="219"/>
      <c r="J112" s="220">
        <f>ROUND(I112*H112,2)</f>
        <v>0</v>
      </c>
      <c r="K112" s="216" t="s">
        <v>168</v>
      </c>
      <c r="L112" s="46"/>
      <c r="M112" s="221" t="s">
        <v>19</v>
      </c>
      <c r="N112" s="222" t="s">
        <v>43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169</v>
      </c>
      <c r="AT112" s="225" t="s">
        <v>164</v>
      </c>
      <c r="AU112" s="225" t="s">
        <v>81</v>
      </c>
      <c r="AY112" s="19" t="s">
        <v>162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169</v>
      </c>
      <c r="BM112" s="225" t="s">
        <v>187</v>
      </c>
    </row>
    <row r="113" s="2" customFormat="1">
      <c r="A113" s="40"/>
      <c r="B113" s="41"/>
      <c r="C113" s="42"/>
      <c r="D113" s="227" t="s">
        <v>171</v>
      </c>
      <c r="E113" s="42"/>
      <c r="F113" s="228" t="s">
        <v>188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171</v>
      </c>
      <c r="AU113" s="19" t="s">
        <v>81</v>
      </c>
    </row>
    <row r="114" s="2" customFormat="1">
      <c r="A114" s="40"/>
      <c r="B114" s="41"/>
      <c r="C114" s="42"/>
      <c r="D114" s="232" t="s">
        <v>173</v>
      </c>
      <c r="E114" s="42"/>
      <c r="F114" s="233" t="s">
        <v>189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173</v>
      </c>
      <c r="AU114" s="19" t="s">
        <v>81</v>
      </c>
    </row>
    <row r="115" s="13" customFormat="1">
      <c r="A115" s="13"/>
      <c r="B115" s="234"/>
      <c r="C115" s="235"/>
      <c r="D115" s="227" t="s">
        <v>175</v>
      </c>
      <c r="E115" s="236" t="s">
        <v>19</v>
      </c>
      <c r="F115" s="237" t="s">
        <v>190</v>
      </c>
      <c r="G115" s="235"/>
      <c r="H115" s="238">
        <v>23.899999999999999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175</v>
      </c>
      <c r="AU115" s="244" t="s">
        <v>81</v>
      </c>
      <c r="AV115" s="13" t="s">
        <v>81</v>
      </c>
      <c r="AW115" s="13" t="s">
        <v>33</v>
      </c>
      <c r="AX115" s="13" t="s">
        <v>72</v>
      </c>
      <c r="AY115" s="244" t="s">
        <v>162</v>
      </c>
    </row>
    <row r="116" s="14" customFormat="1">
      <c r="A116" s="14"/>
      <c r="B116" s="245"/>
      <c r="C116" s="246"/>
      <c r="D116" s="227" t="s">
        <v>175</v>
      </c>
      <c r="E116" s="247" t="s">
        <v>19</v>
      </c>
      <c r="F116" s="248" t="s">
        <v>177</v>
      </c>
      <c r="G116" s="246"/>
      <c r="H116" s="249">
        <v>23.899999999999999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175</v>
      </c>
      <c r="AU116" s="255" t="s">
        <v>81</v>
      </c>
      <c r="AV116" s="14" t="s">
        <v>169</v>
      </c>
      <c r="AW116" s="14" t="s">
        <v>33</v>
      </c>
      <c r="AX116" s="14" t="s">
        <v>79</v>
      </c>
      <c r="AY116" s="255" t="s">
        <v>162</v>
      </c>
    </row>
    <row r="117" s="2" customFormat="1" ht="33" customHeight="1">
      <c r="A117" s="40"/>
      <c r="B117" s="41"/>
      <c r="C117" s="214" t="s">
        <v>169</v>
      </c>
      <c r="D117" s="214" t="s">
        <v>164</v>
      </c>
      <c r="E117" s="215" t="s">
        <v>191</v>
      </c>
      <c r="F117" s="216" t="s">
        <v>192</v>
      </c>
      <c r="G117" s="217" t="s">
        <v>167</v>
      </c>
      <c r="H117" s="218">
        <v>35.625</v>
      </c>
      <c r="I117" s="219"/>
      <c r="J117" s="220">
        <f>ROUND(I117*H117,2)</f>
        <v>0</v>
      </c>
      <c r="K117" s="216" t="s">
        <v>168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169</v>
      </c>
      <c r="AT117" s="225" t="s">
        <v>164</v>
      </c>
      <c r="AU117" s="225" t="s">
        <v>81</v>
      </c>
      <c r="AY117" s="19" t="s">
        <v>162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169</v>
      </c>
      <c r="BM117" s="225" t="s">
        <v>193</v>
      </c>
    </row>
    <row r="118" s="2" customFormat="1">
      <c r="A118" s="40"/>
      <c r="B118" s="41"/>
      <c r="C118" s="42"/>
      <c r="D118" s="227" t="s">
        <v>171</v>
      </c>
      <c r="E118" s="42"/>
      <c r="F118" s="228" t="s">
        <v>194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171</v>
      </c>
      <c r="AU118" s="19" t="s">
        <v>81</v>
      </c>
    </row>
    <row r="119" s="2" customFormat="1">
      <c r="A119" s="40"/>
      <c r="B119" s="41"/>
      <c r="C119" s="42"/>
      <c r="D119" s="232" t="s">
        <v>173</v>
      </c>
      <c r="E119" s="42"/>
      <c r="F119" s="233" t="s">
        <v>195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173</v>
      </c>
      <c r="AU119" s="19" t="s">
        <v>81</v>
      </c>
    </row>
    <row r="120" s="13" customFormat="1">
      <c r="A120" s="13"/>
      <c r="B120" s="234"/>
      <c r="C120" s="235"/>
      <c r="D120" s="227" t="s">
        <v>175</v>
      </c>
      <c r="E120" s="236" t="s">
        <v>19</v>
      </c>
      <c r="F120" s="237" t="s">
        <v>196</v>
      </c>
      <c r="G120" s="235"/>
      <c r="H120" s="238">
        <v>35.625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175</v>
      </c>
      <c r="AU120" s="244" t="s">
        <v>81</v>
      </c>
      <c r="AV120" s="13" t="s">
        <v>81</v>
      </c>
      <c r="AW120" s="13" t="s">
        <v>33</v>
      </c>
      <c r="AX120" s="13" t="s">
        <v>72</v>
      </c>
      <c r="AY120" s="244" t="s">
        <v>162</v>
      </c>
    </row>
    <row r="121" s="14" customFormat="1">
      <c r="A121" s="14"/>
      <c r="B121" s="245"/>
      <c r="C121" s="246"/>
      <c r="D121" s="227" t="s">
        <v>175</v>
      </c>
      <c r="E121" s="247" t="s">
        <v>19</v>
      </c>
      <c r="F121" s="248" t="s">
        <v>177</v>
      </c>
      <c r="G121" s="246"/>
      <c r="H121" s="249">
        <v>35.625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175</v>
      </c>
      <c r="AU121" s="255" t="s">
        <v>81</v>
      </c>
      <c r="AV121" s="14" t="s">
        <v>169</v>
      </c>
      <c r="AW121" s="14" t="s">
        <v>33</v>
      </c>
      <c r="AX121" s="14" t="s">
        <v>79</v>
      </c>
      <c r="AY121" s="255" t="s">
        <v>162</v>
      </c>
    </row>
    <row r="122" s="2" customFormat="1" ht="37.8" customHeight="1">
      <c r="A122" s="40"/>
      <c r="B122" s="41"/>
      <c r="C122" s="214" t="s">
        <v>197</v>
      </c>
      <c r="D122" s="214" t="s">
        <v>164</v>
      </c>
      <c r="E122" s="215" t="s">
        <v>198</v>
      </c>
      <c r="F122" s="216" t="s">
        <v>199</v>
      </c>
      <c r="G122" s="217" t="s">
        <v>167</v>
      </c>
      <c r="H122" s="218">
        <v>154.88499999999999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169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200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201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202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13" customFormat="1">
      <c r="A125" s="13"/>
      <c r="B125" s="234"/>
      <c r="C125" s="235"/>
      <c r="D125" s="227" t="s">
        <v>175</v>
      </c>
      <c r="E125" s="236" t="s">
        <v>19</v>
      </c>
      <c r="F125" s="237" t="s">
        <v>183</v>
      </c>
      <c r="G125" s="235"/>
      <c r="H125" s="238">
        <v>88</v>
      </c>
      <c r="I125" s="239"/>
      <c r="J125" s="235"/>
      <c r="K125" s="235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175</v>
      </c>
      <c r="AU125" s="244" t="s">
        <v>81</v>
      </c>
      <c r="AV125" s="13" t="s">
        <v>81</v>
      </c>
      <c r="AW125" s="13" t="s">
        <v>33</v>
      </c>
      <c r="AX125" s="13" t="s">
        <v>72</v>
      </c>
      <c r="AY125" s="244" t="s">
        <v>162</v>
      </c>
    </row>
    <row r="126" s="13" customFormat="1">
      <c r="A126" s="13"/>
      <c r="B126" s="234"/>
      <c r="C126" s="235"/>
      <c r="D126" s="227" t="s">
        <v>175</v>
      </c>
      <c r="E126" s="236" t="s">
        <v>19</v>
      </c>
      <c r="F126" s="237" t="s">
        <v>190</v>
      </c>
      <c r="G126" s="235"/>
      <c r="H126" s="238">
        <v>23.899999999999999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175</v>
      </c>
      <c r="AU126" s="244" t="s">
        <v>81</v>
      </c>
      <c r="AV126" s="13" t="s">
        <v>81</v>
      </c>
      <c r="AW126" s="13" t="s">
        <v>33</v>
      </c>
      <c r="AX126" s="13" t="s">
        <v>72</v>
      </c>
      <c r="AY126" s="244" t="s">
        <v>162</v>
      </c>
    </row>
    <row r="127" s="13" customFormat="1">
      <c r="A127" s="13"/>
      <c r="B127" s="234"/>
      <c r="C127" s="235"/>
      <c r="D127" s="227" t="s">
        <v>175</v>
      </c>
      <c r="E127" s="236" t="s">
        <v>19</v>
      </c>
      <c r="F127" s="237" t="s">
        <v>176</v>
      </c>
      <c r="G127" s="235"/>
      <c r="H127" s="238">
        <v>7.3600000000000003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175</v>
      </c>
      <c r="AU127" s="244" t="s">
        <v>81</v>
      </c>
      <c r="AV127" s="13" t="s">
        <v>81</v>
      </c>
      <c r="AW127" s="13" t="s">
        <v>33</v>
      </c>
      <c r="AX127" s="13" t="s">
        <v>72</v>
      </c>
      <c r="AY127" s="244" t="s">
        <v>162</v>
      </c>
    </row>
    <row r="128" s="13" customFormat="1">
      <c r="A128" s="13"/>
      <c r="B128" s="234"/>
      <c r="C128" s="235"/>
      <c r="D128" s="227" t="s">
        <v>175</v>
      </c>
      <c r="E128" s="236" t="s">
        <v>19</v>
      </c>
      <c r="F128" s="237" t="s">
        <v>196</v>
      </c>
      <c r="G128" s="235"/>
      <c r="H128" s="238">
        <v>35.625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175</v>
      </c>
      <c r="AU128" s="244" t="s">
        <v>81</v>
      </c>
      <c r="AV128" s="13" t="s">
        <v>81</v>
      </c>
      <c r="AW128" s="13" t="s">
        <v>33</v>
      </c>
      <c r="AX128" s="13" t="s">
        <v>72</v>
      </c>
      <c r="AY128" s="244" t="s">
        <v>162</v>
      </c>
    </row>
    <row r="129" s="14" customFormat="1">
      <c r="A129" s="14"/>
      <c r="B129" s="245"/>
      <c r="C129" s="246"/>
      <c r="D129" s="227" t="s">
        <v>175</v>
      </c>
      <c r="E129" s="247" t="s">
        <v>19</v>
      </c>
      <c r="F129" s="248" t="s">
        <v>177</v>
      </c>
      <c r="G129" s="246"/>
      <c r="H129" s="249">
        <v>154.88499999999999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175</v>
      </c>
      <c r="AU129" s="255" t="s">
        <v>81</v>
      </c>
      <c r="AV129" s="14" t="s">
        <v>169</v>
      </c>
      <c r="AW129" s="14" t="s">
        <v>33</v>
      </c>
      <c r="AX129" s="14" t="s">
        <v>79</v>
      </c>
      <c r="AY129" s="255" t="s">
        <v>162</v>
      </c>
    </row>
    <row r="130" s="2" customFormat="1" ht="24.15" customHeight="1">
      <c r="A130" s="40"/>
      <c r="B130" s="41"/>
      <c r="C130" s="214" t="s">
        <v>203</v>
      </c>
      <c r="D130" s="214" t="s">
        <v>164</v>
      </c>
      <c r="E130" s="215" t="s">
        <v>204</v>
      </c>
      <c r="F130" s="216" t="s">
        <v>205</v>
      </c>
      <c r="G130" s="217" t="s">
        <v>167</v>
      </c>
      <c r="H130" s="218">
        <v>154.88499999999999</v>
      </c>
      <c r="I130" s="219"/>
      <c r="J130" s="220">
        <f>ROUND(I130*H130,2)</f>
        <v>0</v>
      </c>
      <c r="K130" s="216" t="s">
        <v>168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169</v>
      </c>
      <c r="AT130" s="225" t="s">
        <v>164</v>
      </c>
      <c r="AU130" s="225" t="s">
        <v>81</v>
      </c>
      <c r="AY130" s="19" t="s">
        <v>162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169</v>
      </c>
      <c r="BM130" s="225" t="s">
        <v>206</v>
      </c>
    </row>
    <row r="131" s="2" customFormat="1">
      <c r="A131" s="40"/>
      <c r="B131" s="41"/>
      <c r="C131" s="42"/>
      <c r="D131" s="227" t="s">
        <v>171</v>
      </c>
      <c r="E131" s="42"/>
      <c r="F131" s="228" t="s">
        <v>207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171</v>
      </c>
      <c r="AU131" s="19" t="s">
        <v>81</v>
      </c>
    </row>
    <row r="132" s="2" customFormat="1">
      <c r="A132" s="40"/>
      <c r="B132" s="41"/>
      <c r="C132" s="42"/>
      <c r="D132" s="232" t="s">
        <v>173</v>
      </c>
      <c r="E132" s="42"/>
      <c r="F132" s="233" t="s">
        <v>208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173</v>
      </c>
      <c r="AU132" s="19" t="s">
        <v>81</v>
      </c>
    </row>
    <row r="133" s="2" customFormat="1" ht="24.15" customHeight="1">
      <c r="A133" s="40"/>
      <c r="B133" s="41"/>
      <c r="C133" s="214" t="s">
        <v>209</v>
      </c>
      <c r="D133" s="214" t="s">
        <v>164</v>
      </c>
      <c r="E133" s="215" t="s">
        <v>210</v>
      </c>
      <c r="F133" s="216" t="s">
        <v>211</v>
      </c>
      <c r="G133" s="217" t="s">
        <v>212</v>
      </c>
      <c r="H133" s="218">
        <v>278.79300000000001</v>
      </c>
      <c r="I133" s="219"/>
      <c r="J133" s="220">
        <f>ROUND(I133*H133,2)</f>
        <v>0</v>
      </c>
      <c r="K133" s="216" t="s">
        <v>168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169</v>
      </c>
      <c r="AT133" s="225" t="s">
        <v>164</v>
      </c>
      <c r="AU133" s="225" t="s">
        <v>81</v>
      </c>
      <c r="AY133" s="19" t="s">
        <v>162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169</v>
      </c>
      <c r="BM133" s="225" t="s">
        <v>213</v>
      </c>
    </row>
    <row r="134" s="2" customFormat="1">
      <c r="A134" s="40"/>
      <c r="B134" s="41"/>
      <c r="C134" s="42"/>
      <c r="D134" s="227" t="s">
        <v>171</v>
      </c>
      <c r="E134" s="42"/>
      <c r="F134" s="228" t="s">
        <v>214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171</v>
      </c>
      <c r="AU134" s="19" t="s">
        <v>81</v>
      </c>
    </row>
    <row r="135" s="2" customFormat="1">
      <c r="A135" s="40"/>
      <c r="B135" s="41"/>
      <c r="C135" s="42"/>
      <c r="D135" s="232" t="s">
        <v>173</v>
      </c>
      <c r="E135" s="42"/>
      <c r="F135" s="233" t="s">
        <v>215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173</v>
      </c>
      <c r="AU135" s="19" t="s">
        <v>81</v>
      </c>
    </row>
    <row r="136" s="13" customFormat="1">
      <c r="A136" s="13"/>
      <c r="B136" s="234"/>
      <c r="C136" s="235"/>
      <c r="D136" s="227" t="s">
        <v>175</v>
      </c>
      <c r="E136" s="236" t="s">
        <v>19</v>
      </c>
      <c r="F136" s="237" t="s">
        <v>216</v>
      </c>
      <c r="G136" s="235"/>
      <c r="H136" s="238">
        <v>278.79300000000001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175</v>
      </c>
      <c r="AU136" s="244" t="s">
        <v>81</v>
      </c>
      <c r="AV136" s="13" t="s">
        <v>81</v>
      </c>
      <c r="AW136" s="13" t="s">
        <v>33</v>
      </c>
      <c r="AX136" s="13" t="s">
        <v>79</v>
      </c>
      <c r="AY136" s="244" t="s">
        <v>162</v>
      </c>
    </row>
    <row r="137" s="2" customFormat="1" ht="16.5" customHeight="1">
      <c r="A137" s="40"/>
      <c r="B137" s="41"/>
      <c r="C137" s="214" t="s">
        <v>217</v>
      </c>
      <c r="D137" s="214" t="s">
        <v>164</v>
      </c>
      <c r="E137" s="215" t="s">
        <v>218</v>
      </c>
      <c r="F137" s="216" t="s">
        <v>219</v>
      </c>
      <c r="G137" s="217" t="s">
        <v>167</v>
      </c>
      <c r="H137" s="218">
        <v>154.88499999999999</v>
      </c>
      <c r="I137" s="219"/>
      <c r="J137" s="220">
        <f>ROUND(I137*H137,2)</f>
        <v>0</v>
      </c>
      <c r="K137" s="216" t="s">
        <v>168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169</v>
      </c>
      <c r="AT137" s="225" t="s">
        <v>164</v>
      </c>
      <c r="AU137" s="225" t="s">
        <v>81</v>
      </c>
      <c r="AY137" s="19" t="s">
        <v>162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169</v>
      </c>
      <c r="BM137" s="225" t="s">
        <v>220</v>
      </c>
    </row>
    <row r="138" s="2" customFormat="1">
      <c r="A138" s="40"/>
      <c r="B138" s="41"/>
      <c r="C138" s="42"/>
      <c r="D138" s="227" t="s">
        <v>171</v>
      </c>
      <c r="E138" s="42"/>
      <c r="F138" s="228" t="s">
        <v>221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171</v>
      </c>
      <c r="AU138" s="19" t="s">
        <v>81</v>
      </c>
    </row>
    <row r="139" s="2" customFormat="1">
      <c r="A139" s="40"/>
      <c r="B139" s="41"/>
      <c r="C139" s="42"/>
      <c r="D139" s="232" t="s">
        <v>173</v>
      </c>
      <c r="E139" s="42"/>
      <c r="F139" s="233" t="s">
        <v>222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173</v>
      </c>
      <c r="AU139" s="19" t="s">
        <v>81</v>
      </c>
    </row>
    <row r="140" s="2" customFormat="1" ht="24.15" customHeight="1">
      <c r="A140" s="40"/>
      <c r="B140" s="41"/>
      <c r="C140" s="214" t="s">
        <v>223</v>
      </c>
      <c r="D140" s="214" t="s">
        <v>164</v>
      </c>
      <c r="E140" s="215" t="s">
        <v>224</v>
      </c>
      <c r="F140" s="216" t="s">
        <v>225</v>
      </c>
      <c r="G140" s="217" t="s">
        <v>167</v>
      </c>
      <c r="H140" s="218">
        <v>10.396000000000001</v>
      </c>
      <c r="I140" s="219"/>
      <c r="J140" s="220">
        <f>ROUND(I140*H140,2)</f>
        <v>0</v>
      </c>
      <c r="K140" s="216" t="s">
        <v>168</v>
      </c>
      <c r="L140" s="46"/>
      <c r="M140" s="221" t="s">
        <v>19</v>
      </c>
      <c r="N140" s="222" t="s">
        <v>43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169</v>
      </c>
      <c r="AT140" s="225" t="s">
        <v>164</v>
      </c>
      <c r="AU140" s="225" t="s">
        <v>81</v>
      </c>
      <c r="AY140" s="19" t="s">
        <v>162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79</v>
      </c>
      <c r="BK140" s="226">
        <f>ROUND(I140*H140,2)</f>
        <v>0</v>
      </c>
      <c r="BL140" s="19" t="s">
        <v>169</v>
      </c>
      <c r="BM140" s="225" t="s">
        <v>226</v>
      </c>
    </row>
    <row r="141" s="2" customFormat="1">
      <c r="A141" s="40"/>
      <c r="B141" s="41"/>
      <c r="C141" s="42"/>
      <c r="D141" s="227" t="s">
        <v>171</v>
      </c>
      <c r="E141" s="42"/>
      <c r="F141" s="228" t="s">
        <v>227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171</v>
      </c>
      <c r="AU141" s="19" t="s">
        <v>81</v>
      </c>
    </row>
    <row r="142" s="2" customFormat="1">
      <c r="A142" s="40"/>
      <c r="B142" s="41"/>
      <c r="C142" s="42"/>
      <c r="D142" s="232" t="s">
        <v>173</v>
      </c>
      <c r="E142" s="42"/>
      <c r="F142" s="233" t="s">
        <v>228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173</v>
      </c>
      <c r="AU142" s="19" t="s">
        <v>81</v>
      </c>
    </row>
    <row r="143" s="13" customFormat="1">
      <c r="A143" s="13"/>
      <c r="B143" s="234"/>
      <c r="C143" s="235"/>
      <c r="D143" s="227" t="s">
        <v>175</v>
      </c>
      <c r="E143" s="236" t="s">
        <v>19</v>
      </c>
      <c r="F143" s="237" t="s">
        <v>229</v>
      </c>
      <c r="G143" s="235"/>
      <c r="H143" s="238">
        <v>2.3679999999999999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175</v>
      </c>
      <c r="AU143" s="244" t="s">
        <v>81</v>
      </c>
      <c r="AV143" s="13" t="s">
        <v>81</v>
      </c>
      <c r="AW143" s="13" t="s">
        <v>33</v>
      </c>
      <c r="AX143" s="13" t="s">
        <v>72</v>
      </c>
      <c r="AY143" s="244" t="s">
        <v>162</v>
      </c>
    </row>
    <row r="144" s="13" customFormat="1">
      <c r="A144" s="13"/>
      <c r="B144" s="234"/>
      <c r="C144" s="235"/>
      <c r="D144" s="227" t="s">
        <v>175</v>
      </c>
      <c r="E144" s="236" t="s">
        <v>19</v>
      </c>
      <c r="F144" s="237" t="s">
        <v>230</v>
      </c>
      <c r="G144" s="235"/>
      <c r="H144" s="238">
        <v>8.0280000000000005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81</v>
      </c>
      <c r="AV144" s="13" t="s">
        <v>81</v>
      </c>
      <c r="AW144" s="13" t="s">
        <v>33</v>
      </c>
      <c r="AX144" s="13" t="s">
        <v>72</v>
      </c>
      <c r="AY144" s="244" t="s">
        <v>162</v>
      </c>
    </row>
    <row r="145" s="14" customFormat="1">
      <c r="A145" s="14"/>
      <c r="B145" s="245"/>
      <c r="C145" s="246"/>
      <c r="D145" s="227" t="s">
        <v>175</v>
      </c>
      <c r="E145" s="247" t="s">
        <v>19</v>
      </c>
      <c r="F145" s="248" t="s">
        <v>177</v>
      </c>
      <c r="G145" s="246"/>
      <c r="H145" s="249">
        <v>10.396000000000001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175</v>
      </c>
      <c r="AU145" s="255" t="s">
        <v>81</v>
      </c>
      <c r="AV145" s="14" t="s">
        <v>169</v>
      </c>
      <c r="AW145" s="14" t="s">
        <v>33</v>
      </c>
      <c r="AX145" s="14" t="s">
        <v>79</v>
      </c>
      <c r="AY145" s="255" t="s">
        <v>162</v>
      </c>
    </row>
    <row r="146" s="2" customFormat="1" ht="24.15" customHeight="1">
      <c r="A146" s="40"/>
      <c r="B146" s="41"/>
      <c r="C146" s="214" t="s">
        <v>118</v>
      </c>
      <c r="D146" s="214" t="s">
        <v>164</v>
      </c>
      <c r="E146" s="215" t="s">
        <v>231</v>
      </c>
      <c r="F146" s="216" t="s">
        <v>232</v>
      </c>
      <c r="G146" s="217" t="s">
        <v>167</v>
      </c>
      <c r="H146" s="218">
        <v>6.5700000000000003</v>
      </c>
      <c r="I146" s="219"/>
      <c r="J146" s="220">
        <f>ROUND(I146*H146,2)</f>
        <v>0</v>
      </c>
      <c r="K146" s="216" t="s">
        <v>168</v>
      </c>
      <c r="L146" s="46"/>
      <c r="M146" s="221" t="s">
        <v>19</v>
      </c>
      <c r="N146" s="222" t="s">
        <v>43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169</v>
      </c>
      <c r="AT146" s="225" t="s">
        <v>164</v>
      </c>
      <c r="AU146" s="225" t="s">
        <v>81</v>
      </c>
      <c r="AY146" s="19" t="s">
        <v>162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169</v>
      </c>
      <c r="BM146" s="225" t="s">
        <v>233</v>
      </c>
    </row>
    <row r="147" s="2" customFormat="1">
      <c r="A147" s="40"/>
      <c r="B147" s="41"/>
      <c r="C147" s="42"/>
      <c r="D147" s="227" t="s">
        <v>171</v>
      </c>
      <c r="E147" s="42"/>
      <c r="F147" s="228" t="s">
        <v>234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171</v>
      </c>
      <c r="AU147" s="19" t="s">
        <v>81</v>
      </c>
    </row>
    <row r="148" s="2" customFormat="1">
      <c r="A148" s="40"/>
      <c r="B148" s="41"/>
      <c r="C148" s="42"/>
      <c r="D148" s="232" t="s">
        <v>173</v>
      </c>
      <c r="E148" s="42"/>
      <c r="F148" s="233" t="s">
        <v>235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173</v>
      </c>
      <c r="AU148" s="19" t="s">
        <v>81</v>
      </c>
    </row>
    <row r="149" s="13" customFormat="1">
      <c r="A149" s="13"/>
      <c r="B149" s="234"/>
      <c r="C149" s="235"/>
      <c r="D149" s="227" t="s">
        <v>175</v>
      </c>
      <c r="E149" s="236" t="s">
        <v>19</v>
      </c>
      <c r="F149" s="237" t="s">
        <v>236</v>
      </c>
      <c r="G149" s="235"/>
      <c r="H149" s="238">
        <v>6.5700000000000003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175</v>
      </c>
      <c r="AU149" s="244" t="s">
        <v>81</v>
      </c>
      <c r="AV149" s="13" t="s">
        <v>81</v>
      </c>
      <c r="AW149" s="13" t="s">
        <v>33</v>
      </c>
      <c r="AX149" s="13" t="s">
        <v>72</v>
      </c>
      <c r="AY149" s="244" t="s">
        <v>162</v>
      </c>
    </row>
    <row r="150" s="14" customFormat="1">
      <c r="A150" s="14"/>
      <c r="B150" s="245"/>
      <c r="C150" s="246"/>
      <c r="D150" s="227" t="s">
        <v>175</v>
      </c>
      <c r="E150" s="247" t="s">
        <v>19</v>
      </c>
      <c r="F150" s="248" t="s">
        <v>177</v>
      </c>
      <c r="G150" s="246"/>
      <c r="H150" s="249">
        <v>6.5700000000000003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175</v>
      </c>
      <c r="AU150" s="255" t="s">
        <v>81</v>
      </c>
      <c r="AV150" s="14" t="s">
        <v>169</v>
      </c>
      <c r="AW150" s="14" t="s">
        <v>33</v>
      </c>
      <c r="AX150" s="14" t="s">
        <v>79</v>
      </c>
      <c r="AY150" s="255" t="s">
        <v>162</v>
      </c>
    </row>
    <row r="151" s="2" customFormat="1" ht="16.5" customHeight="1">
      <c r="A151" s="40"/>
      <c r="B151" s="41"/>
      <c r="C151" s="256" t="s">
        <v>121</v>
      </c>
      <c r="D151" s="256" t="s">
        <v>237</v>
      </c>
      <c r="E151" s="257" t="s">
        <v>238</v>
      </c>
      <c r="F151" s="258" t="s">
        <v>239</v>
      </c>
      <c r="G151" s="259" t="s">
        <v>212</v>
      </c>
      <c r="H151" s="260">
        <v>13.140000000000001</v>
      </c>
      <c r="I151" s="261"/>
      <c r="J151" s="262">
        <f>ROUND(I151*H151,2)</f>
        <v>0</v>
      </c>
      <c r="K151" s="258" t="s">
        <v>168</v>
      </c>
      <c r="L151" s="263"/>
      <c r="M151" s="264" t="s">
        <v>19</v>
      </c>
      <c r="N151" s="265" t="s">
        <v>43</v>
      </c>
      <c r="O151" s="86"/>
      <c r="P151" s="223">
        <f>O151*H151</f>
        <v>0</v>
      </c>
      <c r="Q151" s="223">
        <v>1</v>
      </c>
      <c r="R151" s="223">
        <f>Q151*H151</f>
        <v>13.140000000000001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217</v>
      </c>
      <c r="AT151" s="225" t="s">
        <v>237</v>
      </c>
      <c r="AU151" s="225" t="s">
        <v>81</v>
      </c>
      <c r="AY151" s="19" t="s">
        <v>162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169</v>
      </c>
      <c r="BM151" s="225" t="s">
        <v>240</v>
      </c>
    </row>
    <row r="152" s="2" customFormat="1">
      <c r="A152" s="40"/>
      <c r="B152" s="41"/>
      <c r="C152" s="42"/>
      <c r="D152" s="227" t="s">
        <v>171</v>
      </c>
      <c r="E152" s="42"/>
      <c r="F152" s="228" t="s">
        <v>239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171</v>
      </c>
      <c r="AU152" s="19" t="s">
        <v>81</v>
      </c>
    </row>
    <row r="153" s="13" customFormat="1">
      <c r="A153" s="13"/>
      <c r="B153" s="234"/>
      <c r="C153" s="235"/>
      <c r="D153" s="227" t="s">
        <v>175</v>
      </c>
      <c r="E153" s="236" t="s">
        <v>19</v>
      </c>
      <c r="F153" s="237" t="s">
        <v>241</v>
      </c>
      <c r="G153" s="235"/>
      <c r="H153" s="238">
        <v>6.5700000000000003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175</v>
      </c>
      <c r="AU153" s="244" t="s">
        <v>81</v>
      </c>
      <c r="AV153" s="13" t="s">
        <v>81</v>
      </c>
      <c r="AW153" s="13" t="s">
        <v>33</v>
      </c>
      <c r="AX153" s="13" t="s">
        <v>79</v>
      </c>
      <c r="AY153" s="244" t="s">
        <v>162</v>
      </c>
    </row>
    <row r="154" s="13" customFormat="1">
      <c r="A154" s="13"/>
      <c r="B154" s="234"/>
      <c r="C154" s="235"/>
      <c r="D154" s="227" t="s">
        <v>175</v>
      </c>
      <c r="E154" s="235"/>
      <c r="F154" s="237" t="s">
        <v>242</v>
      </c>
      <c r="G154" s="235"/>
      <c r="H154" s="238">
        <v>13.140000000000001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175</v>
      </c>
      <c r="AU154" s="244" t="s">
        <v>81</v>
      </c>
      <c r="AV154" s="13" t="s">
        <v>81</v>
      </c>
      <c r="AW154" s="13" t="s">
        <v>4</v>
      </c>
      <c r="AX154" s="13" t="s">
        <v>79</v>
      </c>
      <c r="AY154" s="244" t="s">
        <v>162</v>
      </c>
    </row>
    <row r="155" s="2" customFormat="1" ht="24.15" customHeight="1">
      <c r="A155" s="40"/>
      <c r="B155" s="41"/>
      <c r="C155" s="214" t="s">
        <v>8</v>
      </c>
      <c r="D155" s="214" t="s">
        <v>164</v>
      </c>
      <c r="E155" s="215" t="s">
        <v>243</v>
      </c>
      <c r="F155" s="216" t="s">
        <v>244</v>
      </c>
      <c r="G155" s="217" t="s">
        <v>245</v>
      </c>
      <c r="H155" s="218">
        <v>375</v>
      </c>
      <c r="I155" s="219"/>
      <c r="J155" s="220">
        <f>ROUND(I155*H155,2)</f>
        <v>0</v>
      </c>
      <c r="K155" s="216" t="s">
        <v>168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169</v>
      </c>
      <c r="AT155" s="225" t="s">
        <v>164</v>
      </c>
      <c r="AU155" s="225" t="s">
        <v>81</v>
      </c>
      <c r="AY155" s="19" t="s">
        <v>162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169</v>
      </c>
      <c r="BM155" s="225" t="s">
        <v>246</v>
      </c>
    </row>
    <row r="156" s="2" customFormat="1">
      <c r="A156" s="40"/>
      <c r="B156" s="41"/>
      <c r="C156" s="42"/>
      <c r="D156" s="227" t="s">
        <v>171</v>
      </c>
      <c r="E156" s="42"/>
      <c r="F156" s="228" t="s">
        <v>247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171</v>
      </c>
      <c r="AU156" s="19" t="s">
        <v>81</v>
      </c>
    </row>
    <row r="157" s="2" customFormat="1">
      <c r="A157" s="40"/>
      <c r="B157" s="41"/>
      <c r="C157" s="42"/>
      <c r="D157" s="232" t="s">
        <v>173</v>
      </c>
      <c r="E157" s="42"/>
      <c r="F157" s="233" t="s">
        <v>248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173</v>
      </c>
      <c r="AU157" s="19" t="s">
        <v>81</v>
      </c>
    </row>
    <row r="158" s="12" customFormat="1" ht="22.8" customHeight="1">
      <c r="A158" s="12"/>
      <c r="B158" s="198"/>
      <c r="C158" s="199"/>
      <c r="D158" s="200" t="s">
        <v>71</v>
      </c>
      <c r="E158" s="212" t="s">
        <v>81</v>
      </c>
      <c r="F158" s="212" t="s">
        <v>249</v>
      </c>
      <c r="G158" s="199"/>
      <c r="H158" s="199"/>
      <c r="I158" s="202"/>
      <c r="J158" s="213">
        <f>BK158</f>
        <v>0</v>
      </c>
      <c r="K158" s="199"/>
      <c r="L158" s="204"/>
      <c r="M158" s="205"/>
      <c r="N158" s="206"/>
      <c r="O158" s="206"/>
      <c r="P158" s="207">
        <f>SUM(P159:P228)</f>
        <v>0</v>
      </c>
      <c r="Q158" s="206"/>
      <c r="R158" s="207">
        <f>SUM(R159:R228)</f>
        <v>167.75650328</v>
      </c>
      <c r="S158" s="206"/>
      <c r="T158" s="208">
        <f>SUM(T159:T228)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9" t="s">
        <v>79</v>
      </c>
      <c r="AT158" s="210" t="s">
        <v>71</v>
      </c>
      <c r="AU158" s="210" t="s">
        <v>79</v>
      </c>
      <c r="AY158" s="209" t="s">
        <v>162</v>
      </c>
      <c r="BK158" s="211">
        <f>SUM(BK159:BK228)</f>
        <v>0</v>
      </c>
    </row>
    <row r="159" s="2" customFormat="1" ht="33" customHeight="1">
      <c r="A159" s="40"/>
      <c r="B159" s="41"/>
      <c r="C159" s="214" t="s">
        <v>250</v>
      </c>
      <c r="D159" s="214" t="s">
        <v>164</v>
      </c>
      <c r="E159" s="215" t="s">
        <v>251</v>
      </c>
      <c r="F159" s="216" t="s">
        <v>252</v>
      </c>
      <c r="G159" s="217" t="s">
        <v>167</v>
      </c>
      <c r="H159" s="218">
        <v>30.800000000000001</v>
      </c>
      <c r="I159" s="219"/>
      <c r="J159" s="220">
        <f>ROUND(I159*H159,2)</f>
        <v>0</v>
      </c>
      <c r="K159" s="216" t="s">
        <v>168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1.6299999999999999</v>
      </c>
      <c r="R159" s="223">
        <f>Q159*H159</f>
        <v>50.204000000000001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169</v>
      </c>
      <c r="AT159" s="225" t="s">
        <v>164</v>
      </c>
      <c r="AU159" s="225" t="s">
        <v>81</v>
      </c>
      <c r="AY159" s="19" t="s">
        <v>162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169</v>
      </c>
      <c r="BM159" s="225" t="s">
        <v>253</v>
      </c>
    </row>
    <row r="160" s="2" customFormat="1">
      <c r="A160" s="40"/>
      <c r="B160" s="41"/>
      <c r="C160" s="42"/>
      <c r="D160" s="227" t="s">
        <v>171</v>
      </c>
      <c r="E160" s="42"/>
      <c r="F160" s="228" t="s">
        <v>254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171</v>
      </c>
      <c r="AU160" s="19" t="s">
        <v>81</v>
      </c>
    </row>
    <row r="161" s="2" customFormat="1">
      <c r="A161" s="40"/>
      <c r="B161" s="41"/>
      <c r="C161" s="42"/>
      <c r="D161" s="232" t="s">
        <v>173</v>
      </c>
      <c r="E161" s="42"/>
      <c r="F161" s="233" t="s">
        <v>255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173</v>
      </c>
      <c r="AU161" s="19" t="s">
        <v>81</v>
      </c>
    </row>
    <row r="162" s="13" customFormat="1">
      <c r="A162" s="13"/>
      <c r="B162" s="234"/>
      <c r="C162" s="235"/>
      <c r="D162" s="227" t="s">
        <v>175</v>
      </c>
      <c r="E162" s="236" t="s">
        <v>19</v>
      </c>
      <c r="F162" s="237" t="s">
        <v>256</v>
      </c>
      <c r="G162" s="235"/>
      <c r="H162" s="238">
        <v>30.800000000000001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175</v>
      </c>
      <c r="AU162" s="244" t="s">
        <v>81</v>
      </c>
      <c r="AV162" s="13" t="s">
        <v>81</v>
      </c>
      <c r="AW162" s="13" t="s">
        <v>33</v>
      </c>
      <c r="AX162" s="13" t="s">
        <v>72</v>
      </c>
      <c r="AY162" s="244" t="s">
        <v>162</v>
      </c>
    </row>
    <row r="163" s="14" customFormat="1">
      <c r="A163" s="14"/>
      <c r="B163" s="245"/>
      <c r="C163" s="246"/>
      <c r="D163" s="227" t="s">
        <v>175</v>
      </c>
      <c r="E163" s="247" t="s">
        <v>19</v>
      </c>
      <c r="F163" s="248" t="s">
        <v>177</v>
      </c>
      <c r="G163" s="246"/>
      <c r="H163" s="249">
        <v>30.800000000000001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175</v>
      </c>
      <c r="AU163" s="255" t="s">
        <v>81</v>
      </c>
      <c r="AV163" s="14" t="s">
        <v>169</v>
      </c>
      <c r="AW163" s="14" t="s">
        <v>33</v>
      </c>
      <c r="AX163" s="14" t="s">
        <v>79</v>
      </c>
      <c r="AY163" s="255" t="s">
        <v>162</v>
      </c>
    </row>
    <row r="164" s="2" customFormat="1" ht="33" customHeight="1">
      <c r="A164" s="40"/>
      <c r="B164" s="41"/>
      <c r="C164" s="214" t="s">
        <v>257</v>
      </c>
      <c r="D164" s="214" t="s">
        <v>164</v>
      </c>
      <c r="E164" s="215" t="s">
        <v>258</v>
      </c>
      <c r="F164" s="216" t="s">
        <v>259</v>
      </c>
      <c r="G164" s="217" t="s">
        <v>167</v>
      </c>
      <c r="H164" s="218">
        <v>47.125</v>
      </c>
      <c r="I164" s="219"/>
      <c r="J164" s="220">
        <f>ROUND(I164*H164,2)</f>
        <v>0</v>
      </c>
      <c r="K164" s="216" t="s">
        <v>168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1.6299999999999999</v>
      </c>
      <c r="R164" s="223">
        <f>Q164*H164</f>
        <v>76.813749999999999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169</v>
      </c>
      <c r="AT164" s="225" t="s">
        <v>164</v>
      </c>
      <c r="AU164" s="225" t="s">
        <v>81</v>
      </c>
      <c r="AY164" s="19" t="s">
        <v>162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169</v>
      </c>
      <c r="BM164" s="225" t="s">
        <v>260</v>
      </c>
    </row>
    <row r="165" s="2" customFormat="1">
      <c r="A165" s="40"/>
      <c r="B165" s="41"/>
      <c r="C165" s="42"/>
      <c r="D165" s="227" t="s">
        <v>171</v>
      </c>
      <c r="E165" s="42"/>
      <c r="F165" s="228" t="s">
        <v>261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171</v>
      </c>
      <c r="AU165" s="19" t="s">
        <v>81</v>
      </c>
    </row>
    <row r="166" s="2" customFormat="1">
      <c r="A166" s="40"/>
      <c r="B166" s="41"/>
      <c r="C166" s="42"/>
      <c r="D166" s="232" t="s">
        <v>173</v>
      </c>
      <c r="E166" s="42"/>
      <c r="F166" s="233" t="s">
        <v>262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173</v>
      </c>
      <c r="AU166" s="19" t="s">
        <v>81</v>
      </c>
    </row>
    <row r="167" s="13" customFormat="1">
      <c r="A167" s="13"/>
      <c r="B167" s="234"/>
      <c r="C167" s="235"/>
      <c r="D167" s="227" t="s">
        <v>175</v>
      </c>
      <c r="E167" s="236" t="s">
        <v>19</v>
      </c>
      <c r="F167" s="237" t="s">
        <v>263</v>
      </c>
      <c r="G167" s="235"/>
      <c r="H167" s="238">
        <v>8.8000000000000007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175</v>
      </c>
      <c r="AU167" s="244" t="s">
        <v>81</v>
      </c>
      <c r="AV167" s="13" t="s">
        <v>81</v>
      </c>
      <c r="AW167" s="13" t="s">
        <v>33</v>
      </c>
      <c r="AX167" s="13" t="s">
        <v>72</v>
      </c>
      <c r="AY167" s="244" t="s">
        <v>162</v>
      </c>
    </row>
    <row r="168" s="13" customFormat="1">
      <c r="A168" s="13"/>
      <c r="B168" s="234"/>
      <c r="C168" s="235"/>
      <c r="D168" s="227" t="s">
        <v>175</v>
      </c>
      <c r="E168" s="236" t="s">
        <v>19</v>
      </c>
      <c r="F168" s="237" t="s">
        <v>264</v>
      </c>
      <c r="G168" s="235"/>
      <c r="H168" s="238">
        <v>13.199999999999999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175</v>
      </c>
      <c r="AU168" s="244" t="s">
        <v>81</v>
      </c>
      <c r="AV168" s="13" t="s">
        <v>81</v>
      </c>
      <c r="AW168" s="13" t="s">
        <v>33</v>
      </c>
      <c r="AX168" s="13" t="s">
        <v>72</v>
      </c>
      <c r="AY168" s="244" t="s">
        <v>162</v>
      </c>
    </row>
    <row r="169" s="13" customFormat="1">
      <c r="A169" s="13"/>
      <c r="B169" s="234"/>
      <c r="C169" s="235"/>
      <c r="D169" s="227" t="s">
        <v>175</v>
      </c>
      <c r="E169" s="236" t="s">
        <v>19</v>
      </c>
      <c r="F169" s="237" t="s">
        <v>265</v>
      </c>
      <c r="G169" s="235"/>
      <c r="H169" s="238">
        <v>3.75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175</v>
      </c>
      <c r="AU169" s="244" t="s">
        <v>81</v>
      </c>
      <c r="AV169" s="13" t="s">
        <v>81</v>
      </c>
      <c r="AW169" s="13" t="s">
        <v>33</v>
      </c>
      <c r="AX169" s="13" t="s">
        <v>72</v>
      </c>
      <c r="AY169" s="244" t="s">
        <v>162</v>
      </c>
    </row>
    <row r="170" s="13" customFormat="1">
      <c r="A170" s="13"/>
      <c r="B170" s="234"/>
      <c r="C170" s="235"/>
      <c r="D170" s="227" t="s">
        <v>175</v>
      </c>
      <c r="E170" s="236" t="s">
        <v>19</v>
      </c>
      <c r="F170" s="237" t="s">
        <v>266</v>
      </c>
      <c r="G170" s="235"/>
      <c r="H170" s="238">
        <v>21.375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175</v>
      </c>
      <c r="AU170" s="244" t="s">
        <v>81</v>
      </c>
      <c r="AV170" s="13" t="s">
        <v>81</v>
      </c>
      <c r="AW170" s="13" t="s">
        <v>33</v>
      </c>
      <c r="AX170" s="13" t="s">
        <v>72</v>
      </c>
      <c r="AY170" s="244" t="s">
        <v>162</v>
      </c>
    </row>
    <row r="171" s="14" customFormat="1">
      <c r="A171" s="14"/>
      <c r="B171" s="245"/>
      <c r="C171" s="246"/>
      <c r="D171" s="227" t="s">
        <v>175</v>
      </c>
      <c r="E171" s="247" t="s">
        <v>19</v>
      </c>
      <c r="F171" s="248" t="s">
        <v>177</v>
      </c>
      <c r="G171" s="246"/>
      <c r="H171" s="249">
        <v>47.125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175</v>
      </c>
      <c r="AU171" s="255" t="s">
        <v>81</v>
      </c>
      <c r="AV171" s="14" t="s">
        <v>169</v>
      </c>
      <c r="AW171" s="14" t="s">
        <v>33</v>
      </c>
      <c r="AX171" s="14" t="s">
        <v>79</v>
      </c>
      <c r="AY171" s="255" t="s">
        <v>162</v>
      </c>
    </row>
    <row r="172" s="2" customFormat="1" ht="24.15" customHeight="1">
      <c r="A172" s="40"/>
      <c r="B172" s="41"/>
      <c r="C172" s="214" t="s">
        <v>267</v>
      </c>
      <c r="D172" s="214" t="s">
        <v>164</v>
      </c>
      <c r="E172" s="215" t="s">
        <v>268</v>
      </c>
      <c r="F172" s="216" t="s">
        <v>269</v>
      </c>
      <c r="G172" s="217" t="s">
        <v>245</v>
      </c>
      <c r="H172" s="218">
        <v>502.5</v>
      </c>
      <c r="I172" s="219"/>
      <c r="J172" s="220">
        <f>ROUND(I172*H172,2)</f>
        <v>0</v>
      </c>
      <c r="K172" s="216" t="s">
        <v>168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0.00017000000000000001</v>
      </c>
      <c r="R172" s="223">
        <f>Q172*H172</f>
        <v>0.085425000000000001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169</v>
      </c>
      <c r="AT172" s="225" t="s">
        <v>164</v>
      </c>
      <c r="AU172" s="225" t="s">
        <v>81</v>
      </c>
      <c r="AY172" s="19" t="s">
        <v>162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169</v>
      </c>
      <c r="BM172" s="225" t="s">
        <v>270</v>
      </c>
    </row>
    <row r="173" s="2" customFormat="1">
      <c r="A173" s="40"/>
      <c r="B173" s="41"/>
      <c r="C173" s="42"/>
      <c r="D173" s="227" t="s">
        <v>171</v>
      </c>
      <c r="E173" s="42"/>
      <c r="F173" s="228" t="s">
        <v>271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171</v>
      </c>
      <c r="AU173" s="19" t="s">
        <v>81</v>
      </c>
    </row>
    <row r="174" s="2" customFormat="1">
      <c r="A174" s="40"/>
      <c r="B174" s="41"/>
      <c r="C174" s="42"/>
      <c r="D174" s="232" t="s">
        <v>173</v>
      </c>
      <c r="E174" s="42"/>
      <c r="F174" s="233" t="s">
        <v>272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173</v>
      </c>
      <c r="AU174" s="19" t="s">
        <v>81</v>
      </c>
    </row>
    <row r="175" s="13" customFormat="1">
      <c r="A175" s="13"/>
      <c r="B175" s="234"/>
      <c r="C175" s="235"/>
      <c r="D175" s="227" t="s">
        <v>175</v>
      </c>
      <c r="E175" s="236" t="s">
        <v>19</v>
      </c>
      <c r="F175" s="237" t="s">
        <v>273</v>
      </c>
      <c r="G175" s="235"/>
      <c r="H175" s="238">
        <v>75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175</v>
      </c>
      <c r="AU175" s="244" t="s">
        <v>81</v>
      </c>
      <c r="AV175" s="13" t="s">
        <v>81</v>
      </c>
      <c r="AW175" s="13" t="s">
        <v>33</v>
      </c>
      <c r="AX175" s="13" t="s">
        <v>72</v>
      </c>
      <c r="AY175" s="244" t="s">
        <v>162</v>
      </c>
    </row>
    <row r="176" s="13" customFormat="1">
      <c r="A176" s="13"/>
      <c r="B176" s="234"/>
      <c r="C176" s="235"/>
      <c r="D176" s="227" t="s">
        <v>175</v>
      </c>
      <c r="E176" s="236" t="s">
        <v>19</v>
      </c>
      <c r="F176" s="237" t="s">
        <v>274</v>
      </c>
      <c r="G176" s="235"/>
      <c r="H176" s="238">
        <v>427.5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175</v>
      </c>
      <c r="AU176" s="244" t="s">
        <v>81</v>
      </c>
      <c r="AV176" s="13" t="s">
        <v>81</v>
      </c>
      <c r="AW176" s="13" t="s">
        <v>33</v>
      </c>
      <c r="AX176" s="13" t="s">
        <v>72</v>
      </c>
      <c r="AY176" s="244" t="s">
        <v>162</v>
      </c>
    </row>
    <row r="177" s="14" customFormat="1">
      <c r="A177" s="14"/>
      <c r="B177" s="245"/>
      <c r="C177" s="246"/>
      <c r="D177" s="227" t="s">
        <v>175</v>
      </c>
      <c r="E177" s="247" t="s">
        <v>19</v>
      </c>
      <c r="F177" s="248" t="s">
        <v>177</v>
      </c>
      <c r="G177" s="246"/>
      <c r="H177" s="249">
        <v>502.5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175</v>
      </c>
      <c r="AU177" s="255" t="s">
        <v>81</v>
      </c>
      <c r="AV177" s="14" t="s">
        <v>169</v>
      </c>
      <c r="AW177" s="14" t="s">
        <v>33</v>
      </c>
      <c r="AX177" s="14" t="s">
        <v>79</v>
      </c>
      <c r="AY177" s="255" t="s">
        <v>162</v>
      </c>
    </row>
    <row r="178" s="2" customFormat="1" ht="24.15" customHeight="1">
      <c r="A178" s="40"/>
      <c r="B178" s="41"/>
      <c r="C178" s="256" t="s">
        <v>275</v>
      </c>
      <c r="D178" s="256" t="s">
        <v>237</v>
      </c>
      <c r="E178" s="257" t="s">
        <v>276</v>
      </c>
      <c r="F178" s="258" t="s">
        <v>277</v>
      </c>
      <c r="G178" s="259" t="s">
        <v>245</v>
      </c>
      <c r="H178" s="260">
        <v>552.75</v>
      </c>
      <c r="I178" s="261"/>
      <c r="J178" s="262">
        <f>ROUND(I178*H178,2)</f>
        <v>0</v>
      </c>
      <c r="K178" s="258" t="s">
        <v>168</v>
      </c>
      <c r="L178" s="263"/>
      <c r="M178" s="264" t="s">
        <v>19</v>
      </c>
      <c r="N178" s="265" t="s">
        <v>43</v>
      </c>
      <c r="O178" s="86"/>
      <c r="P178" s="223">
        <f>O178*H178</f>
        <v>0</v>
      </c>
      <c r="Q178" s="223">
        <v>0.00029999999999999997</v>
      </c>
      <c r="R178" s="223">
        <f>Q178*H178</f>
        <v>0.16582499999999997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217</v>
      </c>
      <c r="AT178" s="225" t="s">
        <v>237</v>
      </c>
      <c r="AU178" s="225" t="s">
        <v>81</v>
      </c>
      <c r="AY178" s="19" t="s">
        <v>162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169</v>
      </c>
      <c r="BM178" s="225" t="s">
        <v>278</v>
      </c>
    </row>
    <row r="179" s="2" customFormat="1">
      <c r="A179" s="40"/>
      <c r="B179" s="41"/>
      <c r="C179" s="42"/>
      <c r="D179" s="227" t="s">
        <v>171</v>
      </c>
      <c r="E179" s="42"/>
      <c r="F179" s="228" t="s">
        <v>277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171</v>
      </c>
      <c r="AU179" s="19" t="s">
        <v>81</v>
      </c>
    </row>
    <row r="180" s="13" customFormat="1">
      <c r="A180" s="13"/>
      <c r="B180" s="234"/>
      <c r="C180" s="235"/>
      <c r="D180" s="227" t="s">
        <v>175</v>
      </c>
      <c r="E180" s="236" t="s">
        <v>19</v>
      </c>
      <c r="F180" s="237" t="s">
        <v>273</v>
      </c>
      <c r="G180" s="235"/>
      <c r="H180" s="238">
        <v>75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175</v>
      </c>
      <c r="AU180" s="244" t="s">
        <v>81</v>
      </c>
      <c r="AV180" s="13" t="s">
        <v>81</v>
      </c>
      <c r="AW180" s="13" t="s">
        <v>33</v>
      </c>
      <c r="AX180" s="13" t="s">
        <v>72</v>
      </c>
      <c r="AY180" s="244" t="s">
        <v>162</v>
      </c>
    </row>
    <row r="181" s="13" customFormat="1">
      <c r="A181" s="13"/>
      <c r="B181" s="234"/>
      <c r="C181" s="235"/>
      <c r="D181" s="227" t="s">
        <v>175</v>
      </c>
      <c r="E181" s="236" t="s">
        <v>19</v>
      </c>
      <c r="F181" s="237" t="s">
        <v>274</v>
      </c>
      <c r="G181" s="235"/>
      <c r="H181" s="238">
        <v>427.5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175</v>
      </c>
      <c r="AU181" s="244" t="s">
        <v>81</v>
      </c>
      <c r="AV181" s="13" t="s">
        <v>81</v>
      </c>
      <c r="AW181" s="13" t="s">
        <v>33</v>
      </c>
      <c r="AX181" s="13" t="s">
        <v>72</v>
      </c>
      <c r="AY181" s="244" t="s">
        <v>162</v>
      </c>
    </row>
    <row r="182" s="14" customFormat="1">
      <c r="A182" s="14"/>
      <c r="B182" s="245"/>
      <c r="C182" s="246"/>
      <c r="D182" s="227" t="s">
        <v>175</v>
      </c>
      <c r="E182" s="247" t="s">
        <v>19</v>
      </c>
      <c r="F182" s="248" t="s">
        <v>177</v>
      </c>
      <c r="G182" s="246"/>
      <c r="H182" s="249">
        <v>502.5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175</v>
      </c>
      <c r="AU182" s="255" t="s">
        <v>81</v>
      </c>
      <c r="AV182" s="14" t="s">
        <v>169</v>
      </c>
      <c r="AW182" s="14" t="s">
        <v>33</v>
      </c>
      <c r="AX182" s="14" t="s">
        <v>79</v>
      </c>
      <c r="AY182" s="255" t="s">
        <v>162</v>
      </c>
    </row>
    <row r="183" s="13" customFormat="1">
      <c r="A183" s="13"/>
      <c r="B183" s="234"/>
      <c r="C183" s="235"/>
      <c r="D183" s="227" t="s">
        <v>175</v>
      </c>
      <c r="E183" s="235"/>
      <c r="F183" s="237" t="s">
        <v>279</v>
      </c>
      <c r="G183" s="235"/>
      <c r="H183" s="238">
        <v>552.75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175</v>
      </c>
      <c r="AU183" s="244" t="s">
        <v>81</v>
      </c>
      <c r="AV183" s="13" t="s">
        <v>81</v>
      </c>
      <c r="AW183" s="13" t="s">
        <v>4</v>
      </c>
      <c r="AX183" s="13" t="s">
        <v>79</v>
      </c>
      <c r="AY183" s="244" t="s">
        <v>162</v>
      </c>
    </row>
    <row r="184" s="2" customFormat="1" ht="24.15" customHeight="1">
      <c r="A184" s="40"/>
      <c r="B184" s="41"/>
      <c r="C184" s="214" t="s">
        <v>280</v>
      </c>
      <c r="D184" s="214" t="s">
        <v>164</v>
      </c>
      <c r="E184" s="215" t="s">
        <v>281</v>
      </c>
      <c r="F184" s="216" t="s">
        <v>282</v>
      </c>
      <c r="G184" s="217" t="s">
        <v>245</v>
      </c>
      <c r="H184" s="218">
        <v>128.80000000000001</v>
      </c>
      <c r="I184" s="219"/>
      <c r="J184" s="220">
        <f>ROUND(I184*H184,2)</f>
        <v>0</v>
      </c>
      <c r="K184" s="216" t="s">
        <v>168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0.00027</v>
      </c>
      <c r="R184" s="223">
        <f>Q184*H184</f>
        <v>0.034776000000000001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169</v>
      </c>
      <c r="AT184" s="225" t="s">
        <v>164</v>
      </c>
      <c r="AU184" s="225" t="s">
        <v>81</v>
      </c>
      <c r="AY184" s="19" t="s">
        <v>162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169</v>
      </c>
      <c r="BM184" s="225" t="s">
        <v>283</v>
      </c>
    </row>
    <row r="185" s="2" customFormat="1">
      <c r="A185" s="40"/>
      <c r="B185" s="41"/>
      <c r="C185" s="42"/>
      <c r="D185" s="227" t="s">
        <v>171</v>
      </c>
      <c r="E185" s="42"/>
      <c r="F185" s="228" t="s">
        <v>284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171</v>
      </c>
      <c r="AU185" s="19" t="s">
        <v>81</v>
      </c>
    </row>
    <row r="186" s="2" customFormat="1">
      <c r="A186" s="40"/>
      <c r="B186" s="41"/>
      <c r="C186" s="42"/>
      <c r="D186" s="232" t="s">
        <v>173</v>
      </c>
      <c r="E186" s="42"/>
      <c r="F186" s="233" t="s">
        <v>285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173</v>
      </c>
      <c r="AU186" s="19" t="s">
        <v>81</v>
      </c>
    </row>
    <row r="187" s="13" customFormat="1">
      <c r="A187" s="13"/>
      <c r="B187" s="234"/>
      <c r="C187" s="235"/>
      <c r="D187" s="227" t="s">
        <v>175</v>
      </c>
      <c r="E187" s="236" t="s">
        <v>19</v>
      </c>
      <c r="F187" s="237" t="s">
        <v>286</v>
      </c>
      <c r="G187" s="235"/>
      <c r="H187" s="238">
        <v>128.80000000000001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175</v>
      </c>
      <c r="AU187" s="244" t="s">
        <v>81</v>
      </c>
      <c r="AV187" s="13" t="s">
        <v>81</v>
      </c>
      <c r="AW187" s="13" t="s">
        <v>33</v>
      </c>
      <c r="AX187" s="13" t="s">
        <v>72</v>
      </c>
      <c r="AY187" s="244" t="s">
        <v>162</v>
      </c>
    </row>
    <row r="188" s="14" customFormat="1">
      <c r="A188" s="14"/>
      <c r="B188" s="245"/>
      <c r="C188" s="246"/>
      <c r="D188" s="227" t="s">
        <v>175</v>
      </c>
      <c r="E188" s="247" t="s">
        <v>19</v>
      </c>
      <c r="F188" s="248" t="s">
        <v>177</v>
      </c>
      <c r="G188" s="246"/>
      <c r="H188" s="249">
        <v>128.80000000000001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175</v>
      </c>
      <c r="AU188" s="255" t="s">
        <v>81</v>
      </c>
      <c r="AV188" s="14" t="s">
        <v>169</v>
      </c>
      <c r="AW188" s="14" t="s">
        <v>33</v>
      </c>
      <c r="AX188" s="14" t="s">
        <v>79</v>
      </c>
      <c r="AY188" s="255" t="s">
        <v>162</v>
      </c>
    </row>
    <row r="189" s="2" customFormat="1" ht="24.15" customHeight="1">
      <c r="A189" s="40"/>
      <c r="B189" s="41"/>
      <c r="C189" s="256" t="s">
        <v>287</v>
      </c>
      <c r="D189" s="256" t="s">
        <v>237</v>
      </c>
      <c r="E189" s="257" t="s">
        <v>276</v>
      </c>
      <c r="F189" s="258" t="s">
        <v>277</v>
      </c>
      <c r="G189" s="259" t="s">
        <v>245</v>
      </c>
      <c r="H189" s="260">
        <v>152.56399999999999</v>
      </c>
      <c r="I189" s="261"/>
      <c r="J189" s="262">
        <f>ROUND(I189*H189,2)</f>
        <v>0</v>
      </c>
      <c r="K189" s="258" t="s">
        <v>168</v>
      </c>
      <c r="L189" s="263"/>
      <c r="M189" s="264" t="s">
        <v>19</v>
      </c>
      <c r="N189" s="265" t="s">
        <v>43</v>
      </c>
      <c r="O189" s="86"/>
      <c r="P189" s="223">
        <f>O189*H189</f>
        <v>0</v>
      </c>
      <c r="Q189" s="223">
        <v>0.00029999999999999997</v>
      </c>
      <c r="R189" s="223">
        <f>Q189*H189</f>
        <v>0.045769199999999996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217</v>
      </c>
      <c r="AT189" s="225" t="s">
        <v>237</v>
      </c>
      <c r="AU189" s="225" t="s">
        <v>81</v>
      </c>
      <c r="AY189" s="19" t="s">
        <v>162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169</v>
      </c>
      <c r="BM189" s="225" t="s">
        <v>288</v>
      </c>
    </row>
    <row r="190" s="2" customFormat="1">
      <c r="A190" s="40"/>
      <c r="B190" s="41"/>
      <c r="C190" s="42"/>
      <c r="D190" s="227" t="s">
        <v>171</v>
      </c>
      <c r="E190" s="42"/>
      <c r="F190" s="228" t="s">
        <v>277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171</v>
      </c>
      <c r="AU190" s="19" t="s">
        <v>81</v>
      </c>
    </row>
    <row r="191" s="13" customFormat="1">
      <c r="A191" s="13"/>
      <c r="B191" s="234"/>
      <c r="C191" s="235"/>
      <c r="D191" s="227" t="s">
        <v>175</v>
      </c>
      <c r="E191" s="236" t="s">
        <v>19</v>
      </c>
      <c r="F191" s="237" t="s">
        <v>286</v>
      </c>
      <c r="G191" s="235"/>
      <c r="H191" s="238">
        <v>128.80000000000001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175</v>
      </c>
      <c r="AU191" s="244" t="s">
        <v>81</v>
      </c>
      <c r="AV191" s="13" t="s">
        <v>81</v>
      </c>
      <c r="AW191" s="13" t="s">
        <v>33</v>
      </c>
      <c r="AX191" s="13" t="s">
        <v>72</v>
      </c>
      <c r="AY191" s="244" t="s">
        <v>162</v>
      </c>
    </row>
    <row r="192" s="14" customFormat="1">
      <c r="A192" s="14"/>
      <c r="B192" s="245"/>
      <c r="C192" s="246"/>
      <c r="D192" s="227" t="s">
        <v>175</v>
      </c>
      <c r="E192" s="247" t="s">
        <v>19</v>
      </c>
      <c r="F192" s="248" t="s">
        <v>177</v>
      </c>
      <c r="G192" s="246"/>
      <c r="H192" s="249">
        <v>128.80000000000001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175</v>
      </c>
      <c r="AU192" s="255" t="s">
        <v>81</v>
      </c>
      <c r="AV192" s="14" t="s">
        <v>169</v>
      </c>
      <c r="AW192" s="14" t="s">
        <v>33</v>
      </c>
      <c r="AX192" s="14" t="s">
        <v>79</v>
      </c>
      <c r="AY192" s="255" t="s">
        <v>162</v>
      </c>
    </row>
    <row r="193" s="13" customFormat="1">
      <c r="A193" s="13"/>
      <c r="B193" s="234"/>
      <c r="C193" s="235"/>
      <c r="D193" s="227" t="s">
        <v>175</v>
      </c>
      <c r="E193" s="235"/>
      <c r="F193" s="237" t="s">
        <v>289</v>
      </c>
      <c r="G193" s="235"/>
      <c r="H193" s="238">
        <v>152.56399999999999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175</v>
      </c>
      <c r="AU193" s="244" t="s">
        <v>81</v>
      </c>
      <c r="AV193" s="13" t="s">
        <v>81</v>
      </c>
      <c r="AW193" s="13" t="s">
        <v>4</v>
      </c>
      <c r="AX193" s="13" t="s">
        <v>79</v>
      </c>
      <c r="AY193" s="244" t="s">
        <v>162</v>
      </c>
    </row>
    <row r="194" s="2" customFormat="1" ht="16.5" customHeight="1">
      <c r="A194" s="40"/>
      <c r="B194" s="41"/>
      <c r="C194" s="214" t="s">
        <v>290</v>
      </c>
      <c r="D194" s="214" t="s">
        <v>164</v>
      </c>
      <c r="E194" s="215" t="s">
        <v>291</v>
      </c>
      <c r="F194" s="216" t="s">
        <v>292</v>
      </c>
      <c r="G194" s="217" t="s">
        <v>167</v>
      </c>
      <c r="H194" s="218">
        <v>16.75</v>
      </c>
      <c r="I194" s="219"/>
      <c r="J194" s="220">
        <f>ROUND(I194*H194,2)</f>
        <v>0</v>
      </c>
      <c r="K194" s="216" t="s">
        <v>168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1.6299999999999999</v>
      </c>
      <c r="R194" s="223">
        <f>Q194*H194</f>
        <v>27.302499999999998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169</v>
      </c>
      <c r="AT194" s="225" t="s">
        <v>164</v>
      </c>
      <c r="AU194" s="225" t="s">
        <v>81</v>
      </c>
      <c r="AY194" s="19" t="s">
        <v>162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169</v>
      </c>
      <c r="BM194" s="225" t="s">
        <v>293</v>
      </c>
    </row>
    <row r="195" s="2" customFormat="1">
      <c r="A195" s="40"/>
      <c r="B195" s="41"/>
      <c r="C195" s="42"/>
      <c r="D195" s="227" t="s">
        <v>171</v>
      </c>
      <c r="E195" s="42"/>
      <c r="F195" s="228" t="s">
        <v>292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171</v>
      </c>
      <c r="AU195" s="19" t="s">
        <v>81</v>
      </c>
    </row>
    <row r="196" s="2" customFormat="1">
      <c r="A196" s="40"/>
      <c r="B196" s="41"/>
      <c r="C196" s="42"/>
      <c r="D196" s="232" t="s">
        <v>173</v>
      </c>
      <c r="E196" s="42"/>
      <c r="F196" s="233" t="s">
        <v>294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173</v>
      </c>
      <c r="AU196" s="19" t="s">
        <v>81</v>
      </c>
    </row>
    <row r="197" s="13" customFormat="1">
      <c r="A197" s="13"/>
      <c r="B197" s="234"/>
      <c r="C197" s="235"/>
      <c r="D197" s="227" t="s">
        <v>175</v>
      </c>
      <c r="E197" s="236" t="s">
        <v>19</v>
      </c>
      <c r="F197" s="237" t="s">
        <v>295</v>
      </c>
      <c r="G197" s="235"/>
      <c r="H197" s="238">
        <v>2.5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175</v>
      </c>
      <c r="AU197" s="244" t="s">
        <v>81</v>
      </c>
      <c r="AV197" s="13" t="s">
        <v>81</v>
      </c>
      <c r="AW197" s="13" t="s">
        <v>33</v>
      </c>
      <c r="AX197" s="13" t="s">
        <v>72</v>
      </c>
      <c r="AY197" s="244" t="s">
        <v>162</v>
      </c>
    </row>
    <row r="198" s="13" customFormat="1">
      <c r="A198" s="13"/>
      <c r="B198" s="234"/>
      <c r="C198" s="235"/>
      <c r="D198" s="227" t="s">
        <v>175</v>
      </c>
      <c r="E198" s="236" t="s">
        <v>19</v>
      </c>
      <c r="F198" s="237" t="s">
        <v>296</v>
      </c>
      <c r="G198" s="235"/>
      <c r="H198" s="238">
        <v>14.25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175</v>
      </c>
      <c r="AU198" s="244" t="s">
        <v>81</v>
      </c>
      <c r="AV198" s="13" t="s">
        <v>81</v>
      </c>
      <c r="AW198" s="13" t="s">
        <v>33</v>
      </c>
      <c r="AX198" s="13" t="s">
        <v>72</v>
      </c>
      <c r="AY198" s="244" t="s">
        <v>162</v>
      </c>
    </row>
    <row r="199" s="14" customFormat="1">
      <c r="A199" s="14"/>
      <c r="B199" s="245"/>
      <c r="C199" s="246"/>
      <c r="D199" s="227" t="s">
        <v>175</v>
      </c>
      <c r="E199" s="247" t="s">
        <v>19</v>
      </c>
      <c r="F199" s="248" t="s">
        <v>177</v>
      </c>
      <c r="G199" s="246"/>
      <c r="H199" s="249">
        <v>16.75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175</v>
      </c>
      <c r="AU199" s="255" t="s">
        <v>81</v>
      </c>
      <c r="AV199" s="14" t="s">
        <v>169</v>
      </c>
      <c r="AW199" s="14" t="s">
        <v>33</v>
      </c>
      <c r="AX199" s="14" t="s">
        <v>79</v>
      </c>
      <c r="AY199" s="255" t="s">
        <v>162</v>
      </c>
    </row>
    <row r="200" s="2" customFormat="1" ht="24.15" customHeight="1">
      <c r="A200" s="40"/>
      <c r="B200" s="41"/>
      <c r="C200" s="214" t="s">
        <v>297</v>
      </c>
      <c r="D200" s="214" t="s">
        <v>164</v>
      </c>
      <c r="E200" s="215" t="s">
        <v>298</v>
      </c>
      <c r="F200" s="216" t="s">
        <v>299</v>
      </c>
      <c r="G200" s="217" t="s">
        <v>300</v>
      </c>
      <c r="H200" s="218">
        <v>25</v>
      </c>
      <c r="I200" s="219"/>
      <c r="J200" s="220">
        <f>ROUND(I200*H200,2)</f>
        <v>0</v>
      </c>
      <c r="K200" s="216" t="s">
        <v>168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0.00048999999999999998</v>
      </c>
      <c r="R200" s="223">
        <f>Q200*H200</f>
        <v>0.012250000000000001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169</v>
      </c>
      <c r="AT200" s="225" t="s">
        <v>164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169</v>
      </c>
      <c r="BM200" s="225" t="s">
        <v>301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302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2" customFormat="1">
      <c r="A202" s="40"/>
      <c r="B202" s="41"/>
      <c r="C202" s="42"/>
      <c r="D202" s="232" t="s">
        <v>173</v>
      </c>
      <c r="E202" s="42"/>
      <c r="F202" s="233" t="s">
        <v>303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173</v>
      </c>
      <c r="AU202" s="19" t="s">
        <v>81</v>
      </c>
    </row>
    <row r="203" s="13" customFormat="1">
      <c r="A203" s="13"/>
      <c r="B203" s="234"/>
      <c r="C203" s="235"/>
      <c r="D203" s="227" t="s">
        <v>175</v>
      </c>
      <c r="E203" s="236" t="s">
        <v>19</v>
      </c>
      <c r="F203" s="237" t="s">
        <v>304</v>
      </c>
      <c r="G203" s="235"/>
      <c r="H203" s="238">
        <v>25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175</v>
      </c>
      <c r="AU203" s="244" t="s">
        <v>81</v>
      </c>
      <c r="AV203" s="13" t="s">
        <v>81</v>
      </c>
      <c r="AW203" s="13" t="s">
        <v>33</v>
      </c>
      <c r="AX203" s="13" t="s">
        <v>79</v>
      </c>
      <c r="AY203" s="244" t="s">
        <v>162</v>
      </c>
    </row>
    <row r="204" s="2" customFormat="1" ht="24.15" customHeight="1">
      <c r="A204" s="40"/>
      <c r="B204" s="41"/>
      <c r="C204" s="214" t="s">
        <v>7</v>
      </c>
      <c r="D204" s="214" t="s">
        <v>164</v>
      </c>
      <c r="E204" s="215" t="s">
        <v>305</v>
      </c>
      <c r="F204" s="216" t="s">
        <v>306</v>
      </c>
      <c r="G204" s="217" t="s">
        <v>245</v>
      </c>
      <c r="H204" s="218">
        <v>39</v>
      </c>
      <c r="I204" s="219"/>
      <c r="J204" s="220">
        <f>ROUND(I204*H204,2)</f>
        <v>0</v>
      </c>
      <c r="K204" s="216" t="s">
        <v>168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0.00010000000000000001</v>
      </c>
      <c r="R204" s="223">
        <f>Q204*H204</f>
        <v>0.0039000000000000003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169</v>
      </c>
      <c r="AT204" s="225" t="s">
        <v>164</v>
      </c>
      <c r="AU204" s="225" t="s">
        <v>81</v>
      </c>
      <c r="AY204" s="19" t="s">
        <v>162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169</v>
      </c>
      <c r="BM204" s="225" t="s">
        <v>307</v>
      </c>
    </row>
    <row r="205" s="2" customFormat="1">
      <c r="A205" s="40"/>
      <c r="B205" s="41"/>
      <c r="C205" s="42"/>
      <c r="D205" s="227" t="s">
        <v>171</v>
      </c>
      <c r="E205" s="42"/>
      <c r="F205" s="228" t="s">
        <v>308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171</v>
      </c>
      <c r="AU205" s="19" t="s">
        <v>81</v>
      </c>
    </row>
    <row r="206" s="2" customFormat="1">
      <c r="A206" s="40"/>
      <c r="B206" s="41"/>
      <c r="C206" s="42"/>
      <c r="D206" s="232" t="s">
        <v>173</v>
      </c>
      <c r="E206" s="42"/>
      <c r="F206" s="233" t="s">
        <v>309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173</v>
      </c>
      <c r="AU206" s="19" t="s">
        <v>81</v>
      </c>
    </row>
    <row r="207" s="13" customFormat="1">
      <c r="A207" s="13"/>
      <c r="B207" s="234"/>
      <c r="C207" s="235"/>
      <c r="D207" s="227" t="s">
        <v>175</v>
      </c>
      <c r="E207" s="236" t="s">
        <v>19</v>
      </c>
      <c r="F207" s="237" t="s">
        <v>310</v>
      </c>
      <c r="G207" s="235"/>
      <c r="H207" s="238">
        <v>22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175</v>
      </c>
      <c r="AU207" s="244" t="s">
        <v>81</v>
      </c>
      <c r="AV207" s="13" t="s">
        <v>81</v>
      </c>
      <c r="AW207" s="13" t="s">
        <v>33</v>
      </c>
      <c r="AX207" s="13" t="s">
        <v>72</v>
      </c>
      <c r="AY207" s="244" t="s">
        <v>162</v>
      </c>
    </row>
    <row r="208" s="13" customFormat="1">
      <c r="A208" s="13"/>
      <c r="B208" s="234"/>
      <c r="C208" s="235"/>
      <c r="D208" s="227" t="s">
        <v>175</v>
      </c>
      <c r="E208" s="236" t="s">
        <v>19</v>
      </c>
      <c r="F208" s="237" t="s">
        <v>311</v>
      </c>
      <c r="G208" s="235"/>
      <c r="H208" s="238">
        <v>17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175</v>
      </c>
      <c r="AU208" s="244" t="s">
        <v>81</v>
      </c>
      <c r="AV208" s="13" t="s">
        <v>81</v>
      </c>
      <c r="AW208" s="13" t="s">
        <v>33</v>
      </c>
      <c r="AX208" s="13" t="s">
        <v>72</v>
      </c>
      <c r="AY208" s="244" t="s">
        <v>162</v>
      </c>
    </row>
    <row r="209" s="14" customFormat="1">
      <c r="A209" s="14"/>
      <c r="B209" s="245"/>
      <c r="C209" s="246"/>
      <c r="D209" s="227" t="s">
        <v>175</v>
      </c>
      <c r="E209" s="247" t="s">
        <v>19</v>
      </c>
      <c r="F209" s="248" t="s">
        <v>177</v>
      </c>
      <c r="G209" s="246"/>
      <c r="H209" s="249">
        <v>39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175</v>
      </c>
      <c r="AU209" s="255" t="s">
        <v>81</v>
      </c>
      <c r="AV209" s="14" t="s">
        <v>169</v>
      </c>
      <c r="AW209" s="14" t="s">
        <v>33</v>
      </c>
      <c r="AX209" s="14" t="s">
        <v>79</v>
      </c>
      <c r="AY209" s="255" t="s">
        <v>162</v>
      </c>
    </row>
    <row r="210" s="2" customFormat="1" ht="24.15" customHeight="1">
      <c r="A210" s="40"/>
      <c r="B210" s="41"/>
      <c r="C210" s="256" t="s">
        <v>312</v>
      </c>
      <c r="D210" s="256" t="s">
        <v>237</v>
      </c>
      <c r="E210" s="257" t="s">
        <v>276</v>
      </c>
      <c r="F210" s="258" t="s">
        <v>277</v>
      </c>
      <c r="G210" s="259" t="s">
        <v>245</v>
      </c>
      <c r="H210" s="260">
        <v>46.195999999999998</v>
      </c>
      <c r="I210" s="261"/>
      <c r="J210" s="262">
        <f>ROUND(I210*H210,2)</f>
        <v>0</v>
      </c>
      <c r="K210" s="258" t="s">
        <v>168</v>
      </c>
      <c r="L210" s="263"/>
      <c r="M210" s="264" t="s">
        <v>19</v>
      </c>
      <c r="N210" s="265" t="s">
        <v>43</v>
      </c>
      <c r="O210" s="86"/>
      <c r="P210" s="223">
        <f>O210*H210</f>
        <v>0</v>
      </c>
      <c r="Q210" s="223">
        <v>0.00029999999999999997</v>
      </c>
      <c r="R210" s="223">
        <f>Q210*H210</f>
        <v>0.013858799999999998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217</v>
      </c>
      <c r="AT210" s="225" t="s">
        <v>237</v>
      </c>
      <c r="AU210" s="225" t="s">
        <v>81</v>
      </c>
      <c r="AY210" s="19" t="s">
        <v>162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79</v>
      </c>
      <c r="BK210" s="226">
        <f>ROUND(I210*H210,2)</f>
        <v>0</v>
      </c>
      <c r="BL210" s="19" t="s">
        <v>169</v>
      </c>
      <c r="BM210" s="225" t="s">
        <v>313</v>
      </c>
    </row>
    <row r="211" s="2" customFormat="1">
      <c r="A211" s="40"/>
      <c r="B211" s="41"/>
      <c r="C211" s="42"/>
      <c r="D211" s="227" t="s">
        <v>171</v>
      </c>
      <c r="E211" s="42"/>
      <c r="F211" s="228" t="s">
        <v>277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171</v>
      </c>
      <c r="AU211" s="19" t="s">
        <v>81</v>
      </c>
    </row>
    <row r="212" s="13" customFormat="1">
      <c r="A212" s="13"/>
      <c r="B212" s="234"/>
      <c r="C212" s="235"/>
      <c r="D212" s="227" t="s">
        <v>175</v>
      </c>
      <c r="E212" s="236" t="s">
        <v>19</v>
      </c>
      <c r="F212" s="237" t="s">
        <v>310</v>
      </c>
      <c r="G212" s="235"/>
      <c r="H212" s="238">
        <v>22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175</v>
      </c>
      <c r="AU212" s="244" t="s">
        <v>81</v>
      </c>
      <c r="AV212" s="13" t="s">
        <v>81</v>
      </c>
      <c r="AW212" s="13" t="s">
        <v>33</v>
      </c>
      <c r="AX212" s="13" t="s">
        <v>72</v>
      </c>
      <c r="AY212" s="244" t="s">
        <v>162</v>
      </c>
    </row>
    <row r="213" s="13" customFormat="1">
      <c r="A213" s="13"/>
      <c r="B213" s="234"/>
      <c r="C213" s="235"/>
      <c r="D213" s="227" t="s">
        <v>175</v>
      </c>
      <c r="E213" s="236" t="s">
        <v>19</v>
      </c>
      <c r="F213" s="237" t="s">
        <v>311</v>
      </c>
      <c r="G213" s="235"/>
      <c r="H213" s="238">
        <v>17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175</v>
      </c>
      <c r="AU213" s="244" t="s">
        <v>81</v>
      </c>
      <c r="AV213" s="13" t="s">
        <v>81</v>
      </c>
      <c r="AW213" s="13" t="s">
        <v>33</v>
      </c>
      <c r="AX213" s="13" t="s">
        <v>72</v>
      </c>
      <c r="AY213" s="244" t="s">
        <v>162</v>
      </c>
    </row>
    <row r="214" s="14" customFormat="1">
      <c r="A214" s="14"/>
      <c r="B214" s="245"/>
      <c r="C214" s="246"/>
      <c r="D214" s="227" t="s">
        <v>175</v>
      </c>
      <c r="E214" s="247" t="s">
        <v>19</v>
      </c>
      <c r="F214" s="248" t="s">
        <v>177</v>
      </c>
      <c r="G214" s="246"/>
      <c r="H214" s="249">
        <v>39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175</v>
      </c>
      <c r="AU214" s="255" t="s">
        <v>81</v>
      </c>
      <c r="AV214" s="14" t="s">
        <v>169</v>
      </c>
      <c r="AW214" s="14" t="s">
        <v>33</v>
      </c>
      <c r="AX214" s="14" t="s">
        <v>79</v>
      </c>
      <c r="AY214" s="255" t="s">
        <v>162</v>
      </c>
    </row>
    <row r="215" s="13" customFormat="1">
      <c r="A215" s="13"/>
      <c r="B215" s="234"/>
      <c r="C215" s="235"/>
      <c r="D215" s="227" t="s">
        <v>175</v>
      </c>
      <c r="E215" s="235"/>
      <c r="F215" s="237" t="s">
        <v>314</v>
      </c>
      <c r="G215" s="235"/>
      <c r="H215" s="238">
        <v>46.195999999999998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175</v>
      </c>
      <c r="AU215" s="244" t="s">
        <v>81</v>
      </c>
      <c r="AV215" s="13" t="s">
        <v>81</v>
      </c>
      <c r="AW215" s="13" t="s">
        <v>4</v>
      </c>
      <c r="AX215" s="13" t="s">
        <v>79</v>
      </c>
      <c r="AY215" s="244" t="s">
        <v>162</v>
      </c>
    </row>
    <row r="216" s="2" customFormat="1" ht="16.5" customHeight="1">
      <c r="A216" s="40"/>
      <c r="B216" s="41"/>
      <c r="C216" s="214" t="s">
        <v>315</v>
      </c>
      <c r="D216" s="214" t="s">
        <v>164</v>
      </c>
      <c r="E216" s="215" t="s">
        <v>316</v>
      </c>
      <c r="F216" s="216" t="s">
        <v>317</v>
      </c>
      <c r="G216" s="217" t="s">
        <v>167</v>
      </c>
      <c r="H216" s="218">
        <v>5.1840000000000002</v>
      </c>
      <c r="I216" s="219"/>
      <c r="J216" s="220">
        <f>ROUND(I216*H216,2)</f>
        <v>0</v>
      </c>
      <c r="K216" s="216" t="s">
        <v>168</v>
      </c>
      <c r="L216" s="46"/>
      <c r="M216" s="221" t="s">
        <v>19</v>
      </c>
      <c r="N216" s="222" t="s">
        <v>43</v>
      </c>
      <c r="O216" s="86"/>
      <c r="P216" s="223">
        <f>O216*H216</f>
        <v>0</v>
      </c>
      <c r="Q216" s="223">
        <v>2.5018699999999998</v>
      </c>
      <c r="R216" s="223">
        <f>Q216*H216</f>
        <v>12.96969408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169</v>
      </c>
      <c r="AT216" s="225" t="s">
        <v>164</v>
      </c>
      <c r="AU216" s="225" t="s">
        <v>81</v>
      </c>
      <c r="AY216" s="19" t="s">
        <v>162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169</v>
      </c>
      <c r="BM216" s="225" t="s">
        <v>318</v>
      </c>
    </row>
    <row r="217" s="2" customFormat="1">
      <c r="A217" s="40"/>
      <c r="B217" s="41"/>
      <c r="C217" s="42"/>
      <c r="D217" s="227" t="s">
        <v>171</v>
      </c>
      <c r="E217" s="42"/>
      <c r="F217" s="228" t="s">
        <v>319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171</v>
      </c>
      <c r="AU217" s="19" t="s">
        <v>81</v>
      </c>
    </row>
    <row r="218" s="2" customFormat="1">
      <c r="A218" s="40"/>
      <c r="B218" s="41"/>
      <c r="C218" s="42"/>
      <c r="D218" s="232" t="s">
        <v>173</v>
      </c>
      <c r="E218" s="42"/>
      <c r="F218" s="233" t="s">
        <v>320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173</v>
      </c>
      <c r="AU218" s="19" t="s">
        <v>81</v>
      </c>
    </row>
    <row r="219" s="13" customFormat="1">
      <c r="A219" s="13"/>
      <c r="B219" s="234"/>
      <c r="C219" s="235"/>
      <c r="D219" s="227" t="s">
        <v>175</v>
      </c>
      <c r="E219" s="236" t="s">
        <v>19</v>
      </c>
      <c r="F219" s="237" t="s">
        <v>321</v>
      </c>
      <c r="G219" s="235"/>
      <c r="H219" s="238">
        <v>5.1840000000000002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175</v>
      </c>
      <c r="AU219" s="244" t="s">
        <v>81</v>
      </c>
      <c r="AV219" s="13" t="s">
        <v>81</v>
      </c>
      <c r="AW219" s="13" t="s">
        <v>33</v>
      </c>
      <c r="AX219" s="13" t="s">
        <v>72</v>
      </c>
      <c r="AY219" s="244" t="s">
        <v>162</v>
      </c>
    </row>
    <row r="220" s="14" customFormat="1">
      <c r="A220" s="14"/>
      <c r="B220" s="245"/>
      <c r="C220" s="246"/>
      <c r="D220" s="227" t="s">
        <v>175</v>
      </c>
      <c r="E220" s="247" t="s">
        <v>19</v>
      </c>
      <c r="F220" s="248" t="s">
        <v>177</v>
      </c>
      <c r="G220" s="246"/>
      <c r="H220" s="249">
        <v>5.1840000000000002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175</v>
      </c>
      <c r="AU220" s="255" t="s">
        <v>81</v>
      </c>
      <c r="AV220" s="14" t="s">
        <v>169</v>
      </c>
      <c r="AW220" s="14" t="s">
        <v>33</v>
      </c>
      <c r="AX220" s="14" t="s">
        <v>79</v>
      </c>
      <c r="AY220" s="255" t="s">
        <v>162</v>
      </c>
    </row>
    <row r="221" s="2" customFormat="1" ht="16.5" customHeight="1">
      <c r="A221" s="40"/>
      <c r="B221" s="41"/>
      <c r="C221" s="214" t="s">
        <v>322</v>
      </c>
      <c r="D221" s="214" t="s">
        <v>164</v>
      </c>
      <c r="E221" s="215" t="s">
        <v>323</v>
      </c>
      <c r="F221" s="216" t="s">
        <v>324</v>
      </c>
      <c r="G221" s="217" t="s">
        <v>245</v>
      </c>
      <c r="H221" s="218">
        <v>39.68</v>
      </c>
      <c r="I221" s="219"/>
      <c r="J221" s="220">
        <f>ROUND(I221*H221,2)</f>
        <v>0</v>
      </c>
      <c r="K221" s="216" t="s">
        <v>168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0.00264</v>
      </c>
      <c r="R221" s="223">
        <f>Q221*H221</f>
        <v>0.10475519999999999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169</v>
      </c>
      <c r="AT221" s="225" t="s">
        <v>164</v>
      </c>
      <c r="AU221" s="225" t="s">
        <v>81</v>
      </c>
      <c r="AY221" s="19" t="s">
        <v>162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169</v>
      </c>
      <c r="BM221" s="225" t="s">
        <v>325</v>
      </c>
    </row>
    <row r="222" s="2" customFormat="1">
      <c r="A222" s="40"/>
      <c r="B222" s="41"/>
      <c r="C222" s="42"/>
      <c r="D222" s="227" t="s">
        <v>171</v>
      </c>
      <c r="E222" s="42"/>
      <c r="F222" s="228" t="s">
        <v>326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171</v>
      </c>
      <c r="AU222" s="19" t="s">
        <v>81</v>
      </c>
    </row>
    <row r="223" s="2" customFormat="1">
      <c r="A223" s="40"/>
      <c r="B223" s="41"/>
      <c r="C223" s="42"/>
      <c r="D223" s="232" t="s">
        <v>173</v>
      </c>
      <c r="E223" s="42"/>
      <c r="F223" s="233" t="s">
        <v>327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173</v>
      </c>
      <c r="AU223" s="19" t="s">
        <v>81</v>
      </c>
    </row>
    <row r="224" s="13" customFormat="1">
      <c r="A224" s="13"/>
      <c r="B224" s="234"/>
      <c r="C224" s="235"/>
      <c r="D224" s="227" t="s">
        <v>175</v>
      </c>
      <c r="E224" s="236" t="s">
        <v>19</v>
      </c>
      <c r="F224" s="237" t="s">
        <v>328</v>
      </c>
      <c r="G224" s="235"/>
      <c r="H224" s="238">
        <v>39.68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175</v>
      </c>
      <c r="AU224" s="244" t="s">
        <v>81</v>
      </c>
      <c r="AV224" s="13" t="s">
        <v>81</v>
      </c>
      <c r="AW224" s="13" t="s">
        <v>33</v>
      </c>
      <c r="AX224" s="13" t="s">
        <v>72</v>
      </c>
      <c r="AY224" s="244" t="s">
        <v>162</v>
      </c>
    </row>
    <row r="225" s="14" customFormat="1">
      <c r="A225" s="14"/>
      <c r="B225" s="245"/>
      <c r="C225" s="246"/>
      <c r="D225" s="227" t="s">
        <v>175</v>
      </c>
      <c r="E225" s="247" t="s">
        <v>19</v>
      </c>
      <c r="F225" s="248" t="s">
        <v>177</v>
      </c>
      <c r="G225" s="246"/>
      <c r="H225" s="249">
        <v>39.68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175</v>
      </c>
      <c r="AU225" s="255" t="s">
        <v>81</v>
      </c>
      <c r="AV225" s="14" t="s">
        <v>169</v>
      </c>
      <c r="AW225" s="14" t="s">
        <v>33</v>
      </c>
      <c r="AX225" s="14" t="s">
        <v>79</v>
      </c>
      <c r="AY225" s="255" t="s">
        <v>162</v>
      </c>
    </row>
    <row r="226" s="2" customFormat="1" ht="16.5" customHeight="1">
      <c r="A226" s="40"/>
      <c r="B226" s="41"/>
      <c r="C226" s="214" t="s">
        <v>329</v>
      </c>
      <c r="D226" s="214" t="s">
        <v>164</v>
      </c>
      <c r="E226" s="215" t="s">
        <v>330</v>
      </c>
      <c r="F226" s="216" t="s">
        <v>331</v>
      </c>
      <c r="G226" s="217" t="s">
        <v>245</v>
      </c>
      <c r="H226" s="218">
        <v>39.68</v>
      </c>
      <c r="I226" s="219"/>
      <c r="J226" s="220">
        <f>ROUND(I226*H226,2)</f>
        <v>0</v>
      </c>
      <c r="K226" s="216" t="s">
        <v>168</v>
      </c>
      <c r="L226" s="46"/>
      <c r="M226" s="221" t="s">
        <v>19</v>
      </c>
      <c r="N226" s="222" t="s">
        <v>43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169</v>
      </c>
      <c r="AT226" s="225" t="s">
        <v>164</v>
      </c>
      <c r="AU226" s="225" t="s">
        <v>81</v>
      </c>
      <c r="AY226" s="19" t="s">
        <v>162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169</v>
      </c>
      <c r="BM226" s="225" t="s">
        <v>332</v>
      </c>
    </row>
    <row r="227" s="2" customFormat="1">
      <c r="A227" s="40"/>
      <c r="B227" s="41"/>
      <c r="C227" s="42"/>
      <c r="D227" s="227" t="s">
        <v>171</v>
      </c>
      <c r="E227" s="42"/>
      <c r="F227" s="228" t="s">
        <v>333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171</v>
      </c>
      <c r="AU227" s="19" t="s">
        <v>81</v>
      </c>
    </row>
    <row r="228" s="2" customFormat="1">
      <c r="A228" s="40"/>
      <c r="B228" s="41"/>
      <c r="C228" s="42"/>
      <c r="D228" s="232" t="s">
        <v>173</v>
      </c>
      <c r="E228" s="42"/>
      <c r="F228" s="233" t="s">
        <v>334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173</v>
      </c>
      <c r="AU228" s="19" t="s">
        <v>81</v>
      </c>
    </row>
    <row r="229" s="12" customFormat="1" ht="22.8" customHeight="1">
      <c r="A229" s="12"/>
      <c r="B229" s="198"/>
      <c r="C229" s="199"/>
      <c r="D229" s="200" t="s">
        <v>71</v>
      </c>
      <c r="E229" s="212" t="s">
        <v>184</v>
      </c>
      <c r="F229" s="212" t="s">
        <v>335</v>
      </c>
      <c r="G229" s="199"/>
      <c r="H229" s="199"/>
      <c r="I229" s="202"/>
      <c r="J229" s="213">
        <f>BK229</f>
        <v>0</v>
      </c>
      <c r="K229" s="199"/>
      <c r="L229" s="204"/>
      <c r="M229" s="205"/>
      <c r="N229" s="206"/>
      <c r="O229" s="206"/>
      <c r="P229" s="207">
        <f>SUM(P230:P275)</f>
        <v>0</v>
      </c>
      <c r="Q229" s="206"/>
      <c r="R229" s="207">
        <f>SUM(R230:R275)</f>
        <v>41.134654829999995</v>
      </c>
      <c r="S229" s="206"/>
      <c r="T229" s="208">
        <f>SUM(T230:T275)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9" t="s">
        <v>79</v>
      </c>
      <c r="AT229" s="210" t="s">
        <v>71</v>
      </c>
      <c r="AU229" s="210" t="s">
        <v>79</v>
      </c>
      <c r="AY229" s="209" t="s">
        <v>162</v>
      </c>
      <c r="BK229" s="211">
        <f>SUM(BK230:BK275)</f>
        <v>0</v>
      </c>
    </row>
    <row r="230" s="2" customFormat="1" ht="21.75" customHeight="1">
      <c r="A230" s="40"/>
      <c r="B230" s="41"/>
      <c r="C230" s="214" t="s">
        <v>336</v>
      </c>
      <c r="D230" s="214" t="s">
        <v>164</v>
      </c>
      <c r="E230" s="215" t="s">
        <v>337</v>
      </c>
      <c r="F230" s="216" t="s">
        <v>338</v>
      </c>
      <c r="G230" s="217" t="s">
        <v>167</v>
      </c>
      <c r="H230" s="218">
        <v>1.9850000000000001</v>
      </c>
      <c r="I230" s="219"/>
      <c r="J230" s="220">
        <f>ROUND(I230*H230,2)</f>
        <v>0</v>
      </c>
      <c r="K230" s="216" t="s">
        <v>168</v>
      </c>
      <c r="L230" s="46"/>
      <c r="M230" s="221" t="s">
        <v>19</v>
      </c>
      <c r="N230" s="222" t="s">
        <v>43</v>
      </c>
      <c r="O230" s="86"/>
      <c r="P230" s="223">
        <f>O230*H230</f>
        <v>0</v>
      </c>
      <c r="Q230" s="223">
        <v>2.5018699999999998</v>
      </c>
      <c r="R230" s="223">
        <f>Q230*H230</f>
        <v>4.9662119499999999</v>
      </c>
      <c r="S230" s="223">
        <v>0</v>
      </c>
      <c r="T230" s="224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5" t="s">
        <v>169</v>
      </c>
      <c r="AT230" s="225" t="s">
        <v>164</v>
      </c>
      <c r="AU230" s="225" t="s">
        <v>81</v>
      </c>
      <c r="AY230" s="19" t="s">
        <v>162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9" t="s">
        <v>79</v>
      </c>
      <c r="BK230" s="226">
        <f>ROUND(I230*H230,2)</f>
        <v>0</v>
      </c>
      <c r="BL230" s="19" t="s">
        <v>169</v>
      </c>
      <c r="BM230" s="225" t="s">
        <v>339</v>
      </c>
    </row>
    <row r="231" s="2" customFormat="1">
      <c r="A231" s="40"/>
      <c r="B231" s="41"/>
      <c r="C231" s="42"/>
      <c r="D231" s="227" t="s">
        <v>171</v>
      </c>
      <c r="E231" s="42"/>
      <c r="F231" s="228" t="s">
        <v>340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171</v>
      </c>
      <c r="AU231" s="19" t="s">
        <v>81</v>
      </c>
    </row>
    <row r="232" s="2" customFormat="1">
      <c r="A232" s="40"/>
      <c r="B232" s="41"/>
      <c r="C232" s="42"/>
      <c r="D232" s="232" t="s">
        <v>173</v>
      </c>
      <c r="E232" s="42"/>
      <c r="F232" s="233" t="s">
        <v>341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173</v>
      </c>
      <c r="AU232" s="19" t="s">
        <v>81</v>
      </c>
    </row>
    <row r="233" s="13" customFormat="1">
      <c r="A233" s="13"/>
      <c r="B233" s="234"/>
      <c r="C233" s="235"/>
      <c r="D233" s="227" t="s">
        <v>175</v>
      </c>
      <c r="E233" s="236" t="s">
        <v>19</v>
      </c>
      <c r="F233" s="237" t="s">
        <v>342</v>
      </c>
      <c r="G233" s="235"/>
      <c r="H233" s="238">
        <v>1.9850000000000001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175</v>
      </c>
      <c r="AU233" s="244" t="s">
        <v>81</v>
      </c>
      <c r="AV233" s="13" t="s">
        <v>81</v>
      </c>
      <c r="AW233" s="13" t="s">
        <v>33</v>
      </c>
      <c r="AX233" s="13" t="s">
        <v>72</v>
      </c>
      <c r="AY233" s="244" t="s">
        <v>162</v>
      </c>
    </row>
    <row r="234" s="14" customFormat="1">
      <c r="A234" s="14"/>
      <c r="B234" s="245"/>
      <c r="C234" s="246"/>
      <c r="D234" s="227" t="s">
        <v>175</v>
      </c>
      <c r="E234" s="247" t="s">
        <v>19</v>
      </c>
      <c r="F234" s="248" t="s">
        <v>177</v>
      </c>
      <c r="G234" s="246"/>
      <c r="H234" s="249">
        <v>1.9850000000000001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175</v>
      </c>
      <c r="AU234" s="255" t="s">
        <v>81</v>
      </c>
      <c r="AV234" s="14" t="s">
        <v>169</v>
      </c>
      <c r="AW234" s="14" t="s">
        <v>33</v>
      </c>
      <c r="AX234" s="14" t="s">
        <v>79</v>
      </c>
      <c r="AY234" s="255" t="s">
        <v>162</v>
      </c>
    </row>
    <row r="235" s="2" customFormat="1" ht="24.15" customHeight="1">
      <c r="A235" s="40"/>
      <c r="B235" s="41"/>
      <c r="C235" s="214" t="s">
        <v>343</v>
      </c>
      <c r="D235" s="214" t="s">
        <v>164</v>
      </c>
      <c r="E235" s="215" t="s">
        <v>344</v>
      </c>
      <c r="F235" s="216" t="s">
        <v>345</v>
      </c>
      <c r="G235" s="217" t="s">
        <v>167</v>
      </c>
      <c r="H235" s="218">
        <v>13.919000000000001</v>
      </c>
      <c r="I235" s="219"/>
      <c r="J235" s="220">
        <f>ROUND(I235*H235,2)</f>
        <v>0</v>
      </c>
      <c r="K235" s="216" t="s">
        <v>168</v>
      </c>
      <c r="L235" s="46"/>
      <c r="M235" s="221" t="s">
        <v>19</v>
      </c>
      <c r="N235" s="222" t="s">
        <v>43</v>
      </c>
      <c r="O235" s="86"/>
      <c r="P235" s="223">
        <f>O235*H235</f>
        <v>0</v>
      </c>
      <c r="Q235" s="223">
        <v>2.5018699999999998</v>
      </c>
      <c r="R235" s="223">
        <f>Q235*H235</f>
        <v>34.823528529999997</v>
      </c>
      <c r="S235" s="223">
        <v>0</v>
      </c>
      <c r="T235" s="224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5" t="s">
        <v>169</v>
      </c>
      <c r="AT235" s="225" t="s">
        <v>164</v>
      </c>
      <c r="AU235" s="225" t="s">
        <v>81</v>
      </c>
      <c r="AY235" s="19" t="s">
        <v>162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9" t="s">
        <v>79</v>
      </c>
      <c r="BK235" s="226">
        <f>ROUND(I235*H235,2)</f>
        <v>0</v>
      </c>
      <c r="BL235" s="19" t="s">
        <v>169</v>
      </c>
      <c r="BM235" s="225" t="s">
        <v>346</v>
      </c>
    </row>
    <row r="236" s="2" customFormat="1">
      <c r="A236" s="40"/>
      <c r="B236" s="41"/>
      <c r="C236" s="42"/>
      <c r="D236" s="227" t="s">
        <v>171</v>
      </c>
      <c r="E236" s="42"/>
      <c r="F236" s="228" t="s">
        <v>347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171</v>
      </c>
      <c r="AU236" s="19" t="s">
        <v>81</v>
      </c>
    </row>
    <row r="237" s="2" customFormat="1">
      <c r="A237" s="40"/>
      <c r="B237" s="41"/>
      <c r="C237" s="42"/>
      <c r="D237" s="232" t="s">
        <v>173</v>
      </c>
      <c r="E237" s="42"/>
      <c r="F237" s="233" t="s">
        <v>348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173</v>
      </c>
      <c r="AU237" s="19" t="s">
        <v>81</v>
      </c>
    </row>
    <row r="238" s="13" customFormat="1">
      <c r="A238" s="13"/>
      <c r="B238" s="234"/>
      <c r="C238" s="235"/>
      <c r="D238" s="227" t="s">
        <v>175</v>
      </c>
      <c r="E238" s="236" t="s">
        <v>19</v>
      </c>
      <c r="F238" s="237" t="s">
        <v>349</v>
      </c>
      <c r="G238" s="235"/>
      <c r="H238" s="238">
        <v>13.919000000000001</v>
      </c>
      <c r="I238" s="239"/>
      <c r="J238" s="235"/>
      <c r="K238" s="235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175</v>
      </c>
      <c r="AU238" s="244" t="s">
        <v>81</v>
      </c>
      <c r="AV238" s="13" t="s">
        <v>81</v>
      </c>
      <c r="AW238" s="13" t="s">
        <v>33</v>
      </c>
      <c r="AX238" s="13" t="s">
        <v>72</v>
      </c>
      <c r="AY238" s="244" t="s">
        <v>162</v>
      </c>
    </row>
    <row r="239" s="14" customFormat="1">
      <c r="A239" s="14"/>
      <c r="B239" s="245"/>
      <c r="C239" s="246"/>
      <c r="D239" s="227" t="s">
        <v>175</v>
      </c>
      <c r="E239" s="247" t="s">
        <v>19</v>
      </c>
      <c r="F239" s="248" t="s">
        <v>177</v>
      </c>
      <c r="G239" s="246"/>
      <c r="H239" s="249">
        <v>13.919000000000001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175</v>
      </c>
      <c r="AU239" s="255" t="s">
        <v>81</v>
      </c>
      <c r="AV239" s="14" t="s">
        <v>169</v>
      </c>
      <c r="AW239" s="14" t="s">
        <v>33</v>
      </c>
      <c r="AX239" s="14" t="s">
        <v>79</v>
      </c>
      <c r="AY239" s="255" t="s">
        <v>162</v>
      </c>
    </row>
    <row r="240" s="2" customFormat="1" ht="24.15" customHeight="1">
      <c r="A240" s="40"/>
      <c r="B240" s="41"/>
      <c r="C240" s="214" t="s">
        <v>350</v>
      </c>
      <c r="D240" s="214" t="s">
        <v>164</v>
      </c>
      <c r="E240" s="215" t="s">
        <v>351</v>
      </c>
      <c r="F240" s="216" t="s">
        <v>352</v>
      </c>
      <c r="G240" s="217" t="s">
        <v>245</v>
      </c>
      <c r="H240" s="218">
        <v>70.234999999999999</v>
      </c>
      <c r="I240" s="219"/>
      <c r="J240" s="220">
        <f>ROUND(I240*H240,2)</f>
        <v>0</v>
      </c>
      <c r="K240" s="216" t="s">
        <v>168</v>
      </c>
      <c r="L240" s="46"/>
      <c r="M240" s="221" t="s">
        <v>19</v>
      </c>
      <c r="N240" s="222" t="s">
        <v>43</v>
      </c>
      <c r="O240" s="86"/>
      <c r="P240" s="223">
        <f>O240*H240</f>
        <v>0</v>
      </c>
      <c r="Q240" s="223">
        <v>0.0033500000000000001</v>
      </c>
      <c r="R240" s="223">
        <f>Q240*H240</f>
        <v>0.23528725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169</v>
      </c>
      <c r="AT240" s="225" t="s">
        <v>164</v>
      </c>
      <c r="AU240" s="225" t="s">
        <v>81</v>
      </c>
      <c r="AY240" s="19" t="s">
        <v>162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169</v>
      </c>
      <c r="BM240" s="225" t="s">
        <v>353</v>
      </c>
    </row>
    <row r="241" s="2" customFormat="1">
      <c r="A241" s="40"/>
      <c r="B241" s="41"/>
      <c r="C241" s="42"/>
      <c r="D241" s="227" t="s">
        <v>171</v>
      </c>
      <c r="E241" s="42"/>
      <c r="F241" s="228" t="s">
        <v>354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171</v>
      </c>
      <c r="AU241" s="19" t="s">
        <v>81</v>
      </c>
    </row>
    <row r="242" s="2" customFormat="1">
      <c r="A242" s="40"/>
      <c r="B242" s="41"/>
      <c r="C242" s="42"/>
      <c r="D242" s="232" t="s">
        <v>173</v>
      </c>
      <c r="E242" s="42"/>
      <c r="F242" s="233" t="s">
        <v>355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173</v>
      </c>
      <c r="AU242" s="19" t="s">
        <v>81</v>
      </c>
    </row>
    <row r="243" s="13" customFormat="1">
      <c r="A243" s="13"/>
      <c r="B243" s="234"/>
      <c r="C243" s="235"/>
      <c r="D243" s="227" t="s">
        <v>175</v>
      </c>
      <c r="E243" s="236" t="s">
        <v>19</v>
      </c>
      <c r="F243" s="237" t="s">
        <v>356</v>
      </c>
      <c r="G243" s="235"/>
      <c r="H243" s="238">
        <v>70.234999999999999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175</v>
      </c>
      <c r="AU243" s="244" t="s">
        <v>81</v>
      </c>
      <c r="AV243" s="13" t="s">
        <v>81</v>
      </c>
      <c r="AW243" s="13" t="s">
        <v>33</v>
      </c>
      <c r="AX243" s="13" t="s">
        <v>72</v>
      </c>
      <c r="AY243" s="244" t="s">
        <v>162</v>
      </c>
    </row>
    <row r="244" s="14" customFormat="1">
      <c r="A244" s="14"/>
      <c r="B244" s="245"/>
      <c r="C244" s="246"/>
      <c r="D244" s="227" t="s">
        <v>175</v>
      </c>
      <c r="E244" s="247" t="s">
        <v>19</v>
      </c>
      <c r="F244" s="248" t="s">
        <v>177</v>
      </c>
      <c r="G244" s="246"/>
      <c r="H244" s="249">
        <v>70.234999999999999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175</v>
      </c>
      <c r="AU244" s="255" t="s">
        <v>81</v>
      </c>
      <c r="AV244" s="14" t="s">
        <v>169</v>
      </c>
      <c r="AW244" s="14" t="s">
        <v>33</v>
      </c>
      <c r="AX244" s="14" t="s">
        <v>79</v>
      </c>
      <c r="AY244" s="255" t="s">
        <v>162</v>
      </c>
    </row>
    <row r="245" s="2" customFormat="1" ht="24.15" customHeight="1">
      <c r="A245" s="40"/>
      <c r="B245" s="41"/>
      <c r="C245" s="214" t="s">
        <v>357</v>
      </c>
      <c r="D245" s="214" t="s">
        <v>164</v>
      </c>
      <c r="E245" s="215" t="s">
        <v>358</v>
      </c>
      <c r="F245" s="216" t="s">
        <v>359</v>
      </c>
      <c r="G245" s="217" t="s">
        <v>245</v>
      </c>
      <c r="H245" s="218">
        <v>70.234999999999999</v>
      </c>
      <c r="I245" s="219"/>
      <c r="J245" s="220">
        <f>ROUND(I245*H245,2)</f>
        <v>0</v>
      </c>
      <c r="K245" s="216" t="s">
        <v>168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169</v>
      </c>
      <c r="AT245" s="225" t="s">
        <v>164</v>
      </c>
      <c r="AU245" s="225" t="s">
        <v>81</v>
      </c>
      <c r="AY245" s="19" t="s">
        <v>162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169</v>
      </c>
      <c r="BM245" s="225" t="s">
        <v>360</v>
      </c>
    </row>
    <row r="246" s="2" customFormat="1">
      <c r="A246" s="40"/>
      <c r="B246" s="41"/>
      <c r="C246" s="42"/>
      <c r="D246" s="227" t="s">
        <v>171</v>
      </c>
      <c r="E246" s="42"/>
      <c r="F246" s="228" t="s">
        <v>361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171</v>
      </c>
      <c r="AU246" s="19" t="s">
        <v>81</v>
      </c>
    </row>
    <row r="247" s="2" customFormat="1">
      <c r="A247" s="40"/>
      <c r="B247" s="41"/>
      <c r="C247" s="42"/>
      <c r="D247" s="232" t="s">
        <v>173</v>
      </c>
      <c r="E247" s="42"/>
      <c r="F247" s="233" t="s">
        <v>362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173</v>
      </c>
      <c r="AU247" s="19" t="s">
        <v>81</v>
      </c>
    </row>
    <row r="248" s="2" customFormat="1" ht="24.15" customHeight="1">
      <c r="A248" s="40"/>
      <c r="B248" s="41"/>
      <c r="C248" s="214" t="s">
        <v>363</v>
      </c>
      <c r="D248" s="214" t="s">
        <v>164</v>
      </c>
      <c r="E248" s="215" t="s">
        <v>364</v>
      </c>
      <c r="F248" s="216" t="s">
        <v>365</v>
      </c>
      <c r="G248" s="217" t="s">
        <v>212</v>
      </c>
      <c r="H248" s="218">
        <v>0.34999999999999998</v>
      </c>
      <c r="I248" s="219"/>
      <c r="J248" s="220">
        <f>ROUND(I248*H248,2)</f>
        <v>0</v>
      </c>
      <c r="K248" s="216" t="s">
        <v>168</v>
      </c>
      <c r="L248" s="46"/>
      <c r="M248" s="221" t="s">
        <v>19</v>
      </c>
      <c r="N248" s="222" t="s">
        <v>43</v>
      </c>
      <c r="O248" s="86"/>
      <c r="P248" s="223">
        <f>O248*H248</f>
        <v>0</v>
      </c>
      <c r="Q248" s="223">
        <v>1.04359</v>
      </c>
      <c r="R248" s="223">
        <f>Q248*H248</f>
        <v>0.36525649999999998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169</v>
      </c>
      <c r="AT248" s="225" t="s">
        <v>164</v>
      </c>
      <c r="AU248" s="225" t="s">
        <v>81</v>
      </c>
      <c r="AY248" s="19" t="s">
        <v>162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79</v>
      </c>
      <c r="BK248" s="226">
        <f>ROUND(I248*H248,2)</f>
        <v>0</v>
      </c>
      <c r="BL248" s="19" t="s">
        <v>169</v>
      </c>
      <c r="BM248" s="225" t="s">
        <v>366</v>
      </c>
    </row>
    <row r="249" s="2" customFormat="1">
      <c r="A249" s="40"/>
      <c r="B249" s="41"/>
      <c r="C249" s="42"/>
      <c r="D249" s="227" t="s">
        <v>171</v>
      </c>
      <c r="E249" s="42"/>
      <c r="F249" s="228" t="s">
        <v>367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171</v>
      </c>
      <c r="AU249" s="19" t="s">
        <v>81</v>
      </c>
    </row>
    <row r="250" s="2" customFormat="1">
      <c r="A250" s="40"/>
      <c r="B250" s="41"/>
      <c r="C250" s="42"/>
      <c r="D250" s="232" t="s">
        <v>173</v>
      </c>
      <c r="E250" s="42"/>
      <c r="F250" s="233" t="s">
        <v>368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173</v>
      </c>
      <c r="AU250" s="19" t="s">
        <v>81</v>
      </c>
    </row>
    <row r="251" s="13" customFormat="1">
      <c r="A251" s="13"/>
      <c r="B251" s="234"/>
      <c r="C251" s="235"/>
      <c r="D251" s="227" t="s">
        <v>175</v>
      </c>
      <c r="E251" s="236" t="s">
        <v>19</v>
      </c>
      <c r="F251" s="237" t="s">
        <v>369</v>
      </c>
      <c r="G251" s="235"/>
      <c r="H251" s="238">
        <v>0.104</v>
      </c>
      <c r="I251" s="239"/>
      <c r="J251" s="235"/>
      <c r="K251" s="235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175</v>
      </c>
      <c r="AU251" s="244" t="s">
        <v>81</v>
      </c>
      <c r="AV251" s="13" t="s">
        <v>81</v>
      </c>
      <c r="AW251" s="13" t="s">
        <v>33</v>
      </c>
      <c r="AX251" s="13" t="s">
        <v>72</v>
      </c>
      <c r="AY251" s="244" t="s">
        <v>162</v>
      </c>
    </row>
    <row r="252" s="13" customFormat="1">
      <c r="A252" s="13"/>
      <c r="B252" s="234"/>
      <c r="C252" s="235"/>
      <c r="D252" s="227" t="s">
        <v>175</v>
      </c>
      <c r="E252" s="236" t="s">
        <v>19</v>
      </c>
      <c r="F252" s="237" t="s">
        <v>370</v>
      </c>
      <c r="G252" s="235"/>
      <c r="H252" s="238">
        <v>0.246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175</v>
      </c>
      <c r="AU252" s="244" t="s">
        <v>81</v>
      </c>
      <c r="AV252" s="13" t="s">
        <v>81</v>
      </c>
      <c r="AW252" s="13" t="s">
        <v>33</v>
      </c>
      <c r="AX252" s="13" t="s">
        <v>72</v>
      </c>
      <c r="AY252" s="244" t="s">
        <v>162</v>
      </c>
    </row>
    <row r="253" s="14" customFormat="1">
      <c r="A253" s="14"/>
      <c r="B253" s="245"/>
      <c r="C253" s="246"/>
      <c r="D253" s="227" t="s">
        <v>175</v>
      </c>
      <c r="E253" s="247" t="s">
        <v>19</v>
      </c>
      <c r="F253" s="248" t="s">
        <v>177</v>
      </c>
      <c r="G253" s="246"/>
      <c r="H253" s="249">
        <v>0.34999999999999998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175</v>
      </c>
      <c r="AU253" s="255" t="s">
        <v>81</v>
      </c>
      <c r="AV253" s="14" t="s">
        <v>169</v>
      </c>
      <c r="AW253" s="14" t="s">
        <v>33</v>
      </c>
      <c r="AX253" s="14" t="s">
        <v>79</v>
      </c>
      <c r="AY253" s="255" t="s">
        <v>162</v>
      </c>
    </row>
    <row r="254" s="2" customFormat="1" ht="16.5" customHeight="1">
      <c r="A254" s="40"/>
      <c r="B254" s="41"/>
      <c r="C254" s="214" t="s">
        <v>371</v>
      </c>
      <c r="D254" s="214" t="s">
        <v>164</v>
      </c>
      <c r="E254" s="215" t="s">
        <v>372</v>
      </c>
      <c r="F254" s="216" t="s">
        <v>373</v>
      </c>
      <c r="G254" s="217" t="s">
        <v>212</v>
      </c>
      <c r="H254" s="218">
        <v>0.33500000000000002</v>
      </c>
      <c r="I254" s="219"/>
      <c r="J254" s="220">
        <f>ROUND(I254*H254,2)</f>
        <v>0</v>
      </c>
      <c r="K254" s="216" t="s">
        <v>168</v>
      </c>
      <c r="L254" s="46"/>
      <c r="M254" s="221" t="s">
        <v>19</v>
      </c>
      <c r="N254" s="222" t="s">
        <v>43</v>
      </c>
      <c r="O254" s="86"/>
      <c r="P254" s="223">
        <f>O254*H254</f>
        <v>0</v>
      </c>
      <c r="Q254" s="223">
        <v>1.07636</v>
      </c>
      <c r="R254" s="223">
        <f>Q254*H254</f>
        <v>0.36058060000000003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169</v>
      </c>
      <c r="AT254" s="225" t="s">
        <v>164</v>
      </c>
      <c r="AU254" s="225" t="s">
        <v>81</v>
      </c>
      <c r="AY254" s="19" t="s">
        <v>162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79</v>
      </c>
      <c r="BK254" s="226">
        <f>ROUND(I254*H254,2)</f>
        <v>0</v>
      </c>
      <c r="BL254" s="19" t="s">
        <v>169</v>
      </c>
      <c r="BM254" s="225" t="s">
        <v>374</v>
      </c>
    </row>
    <row r="255" s="2" customFormat="1">
      <c r="A255" s="40"/>
      <c r="B255" s="41"/>
      <c r="C255" s="42"/>
      <c r="D255" s="227" t="s">
        <v>171</v>
      </c>
      <c r="E255" s="42"/>
      <c r="F255" s="228" t="s">
        <v>375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171</v>
      </c>
      <c r="AU255" s="19" t="s">
        <v>81</v>
      </c>
    </row>
    <row r="256" s="2" customFormat="1">
      <c r="A256" s="40"/>
      <c r="B256" s="41"/>
      <c r="C256" s="42"/>
      <c r="D256" s="232" t="s">
        <v>173</v>
      </c>
      <c r="E256" s="42"/>
      <c r="F256" s="233" t="s">
        <v>376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173</v>
      </c>
      <c r="AU256" s="19" t="s">
        <v>81</v>
      </c>
    </row>
    <row r="257" s="13" customFormat="1">
      <c r="A257" s="13"/>
      <c r="B257" s="234"/>
      <c r="C257" s="235"/>
      <c r="D257" s="227" t="s">
        <v>175</v>
      </c>
      <c r="E257" s="236" t="s">
        <v>19</v>
      </c>
      <c r="F257" s="237" t="s">
        <v>377</v>
      </c>
      <c r="G257" s="235"/>
      <c r="H257" s="238">
        <v>0.33500000000000002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175</v>
      </c>
      <c r="AU257" s="244" t="s">
        <v>81</v>
      </c>
      <c r="AV257" s="13" t="s">
        <v>81</v>
      </c>
      <c r="AW257" s="13" t="s">
        <v>33</v>
      </c>
      <c r="AX257" s="13" t="s">
        <v>72</v>
      </c>
      <c r="AY257" s="244" t="s">
        <v>162</v>
      </c>
    </row>
    <row r="258" s="14" customFormat="1">
      <c r="A258" s="14"/>
      <c r="B258" s="245"/>
      <c r="C258" s="246"/>
      <c r="D258" s="227" t="s">
        <v>175</v>
      </c>
      <c r="E258" s="247" t="s">
        <v>19</v>
      </c>
      <c r="F258" s="248" t="s">
        <v>177</v>
      </c>
      <c r="G258" s="246"/>
      <c r="H258" s="249">
        <v>0.33500000000000002</v>
      </c>
      <c r="I258" s="250"/>
      <c r="J258" s="246"/>
      <c r="K258" s="246"/>
      <c r="L258" s="251"/>
      <c r="M258" s="252"/>
      <c r="N258" s="253"/>
      <c r="O258" s="253"/>
      <c r="P258" s="253"/>
      <c r="Q258" s="253"/>
      <c r="R258" s="253"/>
      <c r="S258" s="253"/>
      <c r="T258" s="25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5" t="s">
        <v>175</v>
      </c>
      <c r="AU258" s="255" t="s">
        <v>81</v>
      </c>
      <c r="AV258" s="14" t="s">
        <v>169</v>
      </c>
      <c r="AW258" s="14" t="s">
        <v>33</v>
      </c>
      <c r="AX258" s="14" t="s">
        <v>79</v>
      </c>
      <c r="AY258" s="255" t="s">
        <v>162</v>
      </c>
    </row>
    <row r="259" s="2" customFormat="1" ht="24.15" customHeight="1">
      <c r="A259" s="40"/>
      <c r="B259" s="41"/>
      <c r="C259" s="214" t="s">
        <v>378</v>
      </c>
      <c r="D259" s="214" t="s">
        <v>164</v>
      </c>
      <c r="E259" s="215" t="s">
        <v>379</v>
      </c>
      <c r="F259" s="216" t="s">
        <v>380</v>
      </c>
      <c r="G259" s="217" t="s">
        <v>381</v>
      </c>
      <c r="H259" s="218">
        <v>1</v>
      </c>
      <c r="I259" s="219"/>
      <c r="J259" s="220">
        <f>ROUND(I259*H259,2)</f>
        <v>0</v>
      </c>
      <c r="K259" s="216" t="s">
        <v>168</v>
      </c>
      <c r="L259" s="46"/>
      <c r="M259" s="221" t="s">
        <v>19</v>
      </c>
      <c r="N259" s="222" t="s">
        <v>43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169</v>
      </c>
      <c r="AT259" s="225" t="s">
        <v>164</v>
      </c>
      <c r="AU259" s="225" t="s">
        <v>81</v>
      </c>
      <c r="AY259" s="19" t="s">
        <v>162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169</v>
      </c>
      <c r="BM259" s="225" t="s">
        <v>382</v>
      </c>
    </row>
    <row r="260" s="2" customFormat="1">
      <c r="A260" s="40"/>
      <c r="B260" s="41"/>
      <c r="C260" s="42"/>
      <c r="D260" s="227" t="s">
        <v>171</v>
      </c>
      <c r="E260" s="42"/>
      <c r="F260" s="228" t="s">
        <v>383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171</v>
      </c>
      <c r="AU260" s="19" t="s">
        <v>81</v>
      </c>
    </row>
    <row r="261" s="2" customFormat="1">
      <c r="A261" s="40"/>
      <c r="B261" s="41"/>
      <c r="C261" s="42"/>
      <c r="D261" s="232" t="s">
        <v>173</v>
      </c>
      <c r="E261" s="42"/>
      <c r="F261" s="233" t="s">
        <v>384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173</v>
      </c>
      <c r="AU261" s="19" t="s">
        <v>81</v>
      </c>
    </row>
    <row r="262" s="2" customFormat="1" ht="16.5" customHeight="1">
      <c r="A262" s="40"/>
      <c r="B262" s="41"/>
      <c r="C262" s="256" t="s">
        <v>385</v>
      </c>
      <c r="D262" s="256" t="s">
        <v>237</v>
      </c>
      <c r="E262" s="257" t="s">
        <v>386</v>
      </c>
      <c r="F262" s="258" t="s">
        <v>387</v>
      </c>
      <c r="G262" s="259" t="s">
        <v>381</v>
      </c>
      <c r="H262" s="260">
        <v>1</v>
      </c>
      <c r="I262" s="261"/>
      <c r="J262" s="262">
        <f>ROUND(I262*H262,2)</f>
        <v>0</v>
      </c>
      <c r="K262" s="258" t="s">
        <v>388</v>
      </c>
      <c r="L262" s="263"/>
      <c r="M262" s="264" t="s">
        <v>19</v>
      </c>
      <c r="N262" s="265" t="s">
        <v>43</v>
      </c>
      <c r="O262" s="86"/>
      <c r="P262" s="223">
        <f>O262*H262</f>
        <v>0</v>
      </c>
      <c r="Q262" s="223">
        <v>0.063030000000000003</v>
      </c>
      <c r="R262" s="223">
        <f>Q262*H262</f>
        <v>0.063030000000000003</v>
      </c>
      <c r="S262" s="223">
        <v>0</v>
      </c>
      <c r="T262" s="224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217</v>
      </c>
      <c r="AT262" s="225" t="s">
        <v>237</v>
      </c>
      <c r="AU262" s="225" t="s">
        <v>81</v>
      </c>
      <c r="AY262" s="19" t="s">
        <v>162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79</v>
      </c>
      <c r="BK262" s="226">
        <f>ROUND(I262*H262,2)</f>
        <v>0</v>
      </c>
      <c r="BL262" s="19" t="s">
        <v>169</v>
      </c>
      <c r="BM262" s="225" t="s">
        <v>389</v>
      </c>
    </row>
    <row r="263" s="2" customFormat="1">
      <c r="A263" s="40"/>
      <c r="B263" s="41"/>
      <c r="C263" s="42"/>
      <c r="D263" s="227" t="s">
        <v>171</v>
      </c>
      <c r="E263" s="42"/>
      <c r="F263" s="228" t="s">
        <v>387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171</v>
      </c>
      <c r="AU263" s="19" t="s">
        <v>81</v>
      </c>
    </row>
    <row r="264" s="15" customFormat="1">
      <c r="A264" s="15"/>
      <c r="B264" s="266"/>
      <c r="C264" s="267"/>
      <c r="D264" s="227" t="s">
        <v>175</v>
      </c>
      <c r="E264" s="268" t="s">
        <v>19</v>
      </c>
      <c r="F264" s="269" t="s">
        <v>390</v>
      </c>
      <c r="G264" s="267"/>
      <c r="H264" s="268" t="s">
        <v>19</v>
      </c>
      <c r="I264" s="270"/>
      <c r="J264" s="267"/>
      <c r="K264" s="267"/>
      <c r="L264" s="271"/>
      <c r="M264" s="272"/>
      <c r="N264" s="273"/>
      <c r="O264" s="273"/>
      <c r="P264" s="273"/>
      <c r="Q264" s="273"/>
      <c r="R264" s="273"/>
      <c r="S264" s="273"/>
      <c r="T264" s="27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5" t="s">
        <v>175</v>
      </c>
      <c r="AU264" s="275" t="s">
        <v>81</v>
      </c>
      <c r="AV264" s="15" t="s">
        <v>79</v>
      </c>
      <c r="AW264" s="15" t="s">
        <v>33</v>
      </c>
      <c r="AX264" s="15" t="s">
        <v>72</v>
      </c>
      <c r="AY264" s="275" t="s">
        <v>162</v>
      </c>
    </row>
    <row r="265" s="13" customFormat="1">
      <c r="A265" s="13"/>
      <c r="B265" s="234"/>
      <c r="C265" s="235"/>
      <c r="D265" s="227" t="s">
        <v>175</v>
      </c>
      <c r="E265" s="236" t="s">
        <v>19</v>
      </c>
      <c r="F265" s="237" t="s">
        <v>79</v>
      </c>
      <c r="G265" s="235"/>
      <c r="H265" s="238">
        <v>1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175</v>
      </c>
      <c r="AU265" s="244" t="s">
        <v>81</v>
      </c>
      <c r="AV265" s="13" t="s">
        <v>81</v>
      </c>
      <c r="AW265" s="13" t="s">
        <v>33</v>
      </c>
      <c r="AX265" s="13" t="s">
        <v>79</v>
      </c>
      <c r="AY265" s="244" t="s">
        <v>162</v>
      </c>
    </row>
    <row r="266" s="2" customFormat="1" ht="16.5" customHeight="1">
      <c r="A266" s="40"/>
      <c r="B266" s="41"/>
      <c r="C266" s="214" t="s">
        <v>391</v>
      </c>
      <c r="D266" s="214" t="s">
        <v>164</v>
      </c>
      <c r="E266" s="215" t="s">
        <v>392</v>
      </c>
      <c r="F266" s="216" t="s">
        <v>393</v>
      </c>
      <c r="G266" s="217" t="s">
        <v>381</v>
      </c>
      <c r="H266" s="218">
        <v>2</v>
      </c>
      <c r="I266" s="219"/>
      <c r="J266" s="220">
        <f>ROUND(I266*H266,2)</f>
        <v>0</v>
      </c>
      <c r="K266" s="216" t="s">
        <v>388</v>
      </c>
      <c r="L266" s="46"/>
      <c r="M266" s="221" t="s">
        <v>19</v>
      </c>
      <c r="N266" s="222" t="s">
        <v>43</v>
      </c>
      <c r="O266" s="86"/>
      <c r="P266" s="223">
        <f>O266*H266</f>
        <v>0</v>
      </c>
      <c r="Q266" s="223">
        <v>0</v>
      </c>
      <c r="R266" s="223">
        <f>Q266*H266</f>
        <v>0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169</v>
      </c>
      <c r="AT266" s="225" t="s">
        <v>164</v>
      </c>
      <c r="AU266" s="225" t="s">
        <v>81</v>
      </c>
      <c r="AY266" s="19" t="s">
        <v>162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79</v>
      </c>
      <c r="BK266" s="226">
        <f>ROUND(I266*H266,2)</f>
        <v>0</v>
      </c>
      <c r="BL266" s="19" t="s">
        <v>169</v>
      </c>
      <c r="BM266" s="225" t="s">
        <v>394</v>
      </c>
    </row>
    <row r="267" s="2" customFormat="1">
      <c r="A267" s="40"/>
      <c r="B267" s="41"/>
      <c r="C267" s="42"/>
      <c r="D267" s="227" t="s">
        <v>171</v>
      </c>
      <c r="E267" s="42"/>
      <c r="F267" s="228" t="s">
        <v>393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171</v>
      </c>
      <c r="AU267" s="19" t="s">
        <v>81</v>
      </c>
    </row>
    <row r="268" s="15" customFormat="1">
      <c r="A268" s="15"/>
      <c r="B268" s="266"/>
      <c r="C268" s="267"/>
      <c r="D268" s="227" t="s">
        <v>175</v>
      </c>
      <c r="E268" s="268" t="s">
        <v>19</v>
      </c>
      <c r="F268" s="269" t="s">
        <v>390</v>
      </c>
      <c r="G268" s="267"/>
      <c r="H268" s="268" t="s">
        <v>19</v>
      </c>
      <c r="I268" s="270"/>
      <c r="J268" s="267"/>
      <c r="K268" s="267"/>
      <c r="L268" s="271"/>
      <c r="M268" s="272"/>
      <c r="N268" s="273"/>
      <c r="O268" s="273"/>
      <c r="P268" s="273"/>
      <c r="Q268" s="273"/>
      <c r="R268" s="273"/>
      <c r="S268" s="273"/>
      <c r="T268" s="27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75" t="s">
        <v>175</v>
      </c>
      <c r="AU268" s="275" t="s">
        <v>81</v>
      </c>
      <c r="AV268" s="15" t="s">
        <v>79</v>
      </c>
      <c r="AW268" s="15" t="s">
        <v>33</v>
      </c>
      <c r="AX268" s="15" t="s">
        <v>72</v>
      </c>
      <c r="AY268" s="275" t="s">
        <v>162</v>
      </c>
    </row>
    <row r="269" s="13" customFormat="1">
      <c r="A269" s="13"/>
      <c r="B269" s="234"/>
      <c r="C269" s="235"/>
      <c r="D269" s="227" t="s">
        <v>175</v>
      </c>
      <c r="E269" s="236" t="s">
        <v>19</v>
      </c>
      <c r="F269" s="237" t="s">
        <v>81</v>
      </c>
      <c r="G269" s="235"/>
      <c r="H269" s="238">
        <v>2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175</v>
      </c>
      <c r="AU269" s="244" t="s">
        <v>81</v>
      </c>
      <c r="AV269" s="13" t="s">
        <v>81</v>
      </c>
      <c r="AW269" s="13" t="s">
        <v>33</v>
      </c>
      <c r="AX269" s="13" t="s">
        <v>79</v>
      </c>
      <c r="AY269" s="244" t="s">
        <v>162</v>
      </c>
    </row>
    <row r="270" s="2" customFormat="1" ht="24.15" customHeight="1">
      <c r="A270" s="40"/>
      <c r="B270" s="41"/>
      <c r="C270" s="214" t="s">
        <v>395</v>
      </c>
      <c r="D270" s="214" t="s">
        <v>164</v>
      </c>
      <c r="E270" s="215" t="s">
        <v>396</v>
      </c>
      <c r="F270" s="216" t="s">
        <v>397</v>
      </c>
      <c r="G270" s="217" t="s">
        <v>381</v>
      </c>
      <c r="H270" s="218">
        <v>2</v>
      </c>
      <c r="I270" s="219"/>
      <c r="J270" s="220">
        <f>ROUND(I270*H270,2)</f>
        <v>0</v>
      </c>
      <c r="K270" s="216" t="s">
        <v>168</v>
      </c>
      <c r="L270" s="46"/>
      <c r="M270" s="221" t="s">
        <v>19</v>
      </c>
      <c r="N270" s="222" t="s">
        <v>43</v>
      </c>
      <c r="O270" s="86"/>
      <c r="P270" s="223">
        <f>O270*H270</f>
        <v>0</v>
      </c>
      <c r="Q270" s="223">
        <v>0.15637999999999999</v>
      </c>
      <c r="R270" s="223">
        <f>Q270*H270</f>
        <v>0.31275999999999998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169</v>
      </c>
      <c r="AT270" s="225" t="s">
        <v>164</v>
      </c>
      <c r="AU270" s="225" t="s">
        <v>81</v>
      </c>
      <c r="AY270" s="19" t="s">
        <v>162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79</v>
      </c>
      <c r="BK270" s="226">
        <f>ROUND(I270*H270,2)</f>
        <v>0</v>
      </c>
      <c r="BL270" s="19" t="s">
        <v>169</v>
      </c>
      <c r="BM270" s="225" t="s">
        <v>398</v>
      </c>
    </row>
    <row r="271" s="2" customFormat="1">
      <c r="A271" s="40"/>
      <c r="B271" s="41"/>
      <c r="C271" s="42"/>
      <c r="D271" s="227" t="s">
        <v>171</v>
      </c>
      <c r="E271" s="42"/>
      <c r="F271" s="228" t="s">
        <v>399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171</v>
      </c>
      <c r="AU271" s="19" t="s">
        <v>81</v>
      </c>
    </row>
    <row r="272" s="2" customFormat="1">
      <c r="A272" s="40"/>
      <c r="B272" s="41"/>
      <c r="C272" s="42"/>
      <c r="D272" s="232" t="s">
        <v>173</v>
      </c>
      <c r="E272" s="42"/>
      <c r="F272" s="233" t="s">
        <v>400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173</v>
      </c>
      <c r="AU272" s="19" t="s">
        <v>81</v>
      </c>
    </row>
    <row r="273" s="13" customFormat="1">
      <c r="A273" s="13"/>
      <c r="B273" s="234"/>
      <c r="C273" s="235"/>
      <c r="D273" s="227" t="s">
        <v>175</v>
      </c>
      <c r="E273" s="236" t="s">
        <v>19</v>
      </c>
      <c r="F273" s="237" t="s">
        <v>401</v>
      </c>
      <c r="G273" s="235"/>
      <c r="H273" s="238">
        <v>2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175</v>
      </c>
      <c r="AU273" s="244" t="s">
        <v>81</v>
      </c>
      <c r="AV273" s="13" t="s">
        <v>81</v>
      </c>
      <c r="AW273" s="13" t="s">
        <v>33</v>
      </c>
      <c r="AX273" s="13" t="s">
        <v>79</v>
      </c>
      <c r="AY273" s="244" t="s">
        <v>162</v>
      </c>
    </row>
    <row r="274" s="2" customFormat="1" ht="33" customHeight="1">
      <c r="A274" s="40"/>
      <c r="B274" s="41"/>
      <c r="C274" s="256" t="s">
        <v>402</v>
      </c>
      <c r="D274" s="256" t="s">
        <v>237</v>
      </c>
      <c r="E274" s="257" t="s">
        <v>403</v>
      </c>
      <c r="F274" s="258" t="s">
        <v>404</v>
      </c>
      <c r="G274" s="259" t="s">
        <v>381</v>
      </c>
      <c r="H274" s="260">
        <v>2</v>
      </c>
      <c r="I274" s="261"/>
      <c r="J274" s="262">
        <f>ROUND(I274*H274,2)</f>
        <v>0</v>
      </c>
      <c r="K274" s="258" t="s">
        <v>388</v>
      </c>
      <c r="L274" s="263"/>
      <c r="M274" s="264" t="s">
        <v>19</v>
      </c>
      <c r="N274" s="265" t="s">
        <v>43</v>
      </c>
      <c r="O274" s="86"/>
      <c r="P274" s="223">
        <f>O274*H274</f>
        <v>0</v>
      </c>
      <c r="Q274" s="223">
        <v>0.0040000000000000001</v>
      </c>
      <c r="R274" s="223">
        <f>Q274*H274</f>
        <v>0.0080000000000000002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217</v>
      </c>
      <c r="AT274" s="225" t="s">
        <v>237</v>
      </c>
      <c r="AU274" s="225" t="s">
        <v>81</v>
      </c>
      <c r="AY274" s="19" t="s">
        <v>162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79</v>
      </c>
      <c r="BK274" s="226">
        <f>ROUND(I274*H274,2)</f>
        <v>0</v>
      </c>
      <c r="BL274" s="19" t="s">
        <v>169</v>
      </c>
      <c r="BM274" s="225" t="s">
        <v>405</v>
      </c>
    </row>
    <row r="275" s="2" customFormat="1">
      <c r="A275" s="40"/>
      <c r="B275" s="41"/>
      <c r="C275" s="42"/>
      <c r="D275" s="227" t="s">
        <v>171</v>
      </c>
      <c r="E275" s="42"/>
      <c r="F275" s="228" t="s">
        <v>404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171</v>
      </c>
      <c r="AU275" s="19" t="s">
        <v>81</v>
      </c>
    </row>
    <row r="276" s="12" customFormat="1" ht="22.8" customHeight="1">
      <c r="A276" s="12"/>
      <c r="B276" s="198"/>
      <c r="C276" s="199"/>
      <c r="D276" s="200" t="s">
        <v>71</v>
      </c>
      <c r="E276" s="212" t="s">
        <v>169</v>
      </c>
      <c r="F276" s="212" t="s">
        <v>406</v>
      </c>
      <c r="G276" s="199"/>
      <c r="H276" s="199"/>
      <c r="I276" s="202"/>
      <c r="J276" s="213">
        <f>BK276</f>
        <v>0</v>
      </c>
      <c r="K276" s="199"/>
      <c r="L276" s="204"/>
      <c r="M276" s="205"/>
      <c r="N276" s="206"/>
      <c r="O276" s="206"/>
      <c r="P276" s="207">
        <f>SUM(P277:P292)</f>
        <v>0</v>
      </c>
      <c r="Q276" s="206"/>
      <c r="R276" s="207">
        <f>SUM(R277:R292)</f>
        <v>4.3956263</v>
      </c>
      <c r="S276" s="206"/>
      <c r="T276" s="208">
        <f>SUM(T277:T292)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9" t="s">
        <v>79</v>
      </c>
      <c r="AT276" s="210" t="s">
        <v>71</v>
      </c>
      <c r="AU276" s="210" t="s">
        <v>79</v>
      </c>
      <c r="AY276" s="209" t="s">
        <v>162</v>
      </c>
      <c r="BK276" s="211">
        <f>SUM(BK277:BK292)</f>
        <v>0</v>
      </c>
    </row>
    <row r="277" s="2" customFormat="1" ht="24.15" customHeight="1">
      <c r="A277" s="40"/>
      <c r="B277" s="41"/>
      <c r="C277" s="214" t="s">
        <v>407</v>
      </c>
      <c r="D277" s="214" t="s">
        <v>164</v>
      </c>
      <c r="E277" s="215" t="s">
        <v>408</v>
      </c>
      <c r="F277" s="216" t="s">
        <v>409</v>
      </c>
      <c r="G277" s="217" t="s">
        <v>167</v>
      </c>
      <c r="H277" s="218">
        <v>2.1899999999999999</v>
      </c>
      <c r="I277" s="219"/>
      <c r="J277" s="220">
        <f>ROUND(I277*H277,2)</f>
        <v>0</v>
      </c>
      <c r="K277" s="216" t="s">
        <v>168</v>
      </c>
      <c r="L277" s="46"/>
      <c r="M277" s="221" t="s">
        <v>19</v>
      </c>
      <c r="N277" s="222" t="s">
        <v>43</v>
      </c>
      <c r="O277" s="86"/>
      <c r="P277" s="223">
        <f>O277*H277</f>
        <v>0</v>
      </c>
      <c r="Q277" s="223">
        <v>1.8907700000000001</v>
      </c>
      <c r="R277" s="223">
        <f>Q277*H277</f>
        <v>4.1407863000000003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169</v>
      </c>
      <c r="AT277" s="225" t="s">
        <v>164</v>
      </c>
      <c r="AU277" s="225" t="s">
        <v>81</v>
      </c>
      <c r="AY277" s="19" t="s">
        <v>162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79</v>
      </c>
      <c r="BK277" s="226">
        <f>ROUND(I277*H277,2)</f>
        <v>0</v>
      </c>
      <c r="BL277" s="19" t="s">
        <v>169</v>
      </c>
      <c r="BM277" s="225" t="s">
        <v>410</v>
      </c>
    </row>
    <row r="278" s="2" customFormat="1">
      <c r="A278" s="40"/>
      <c r="B278" s="41"/>
      <c r="C278" s="42"/>
      <c r="D278" s="227" t="s">
        <v>171</v>
      </c>
      <c r="E278" s="42"/>
      <c r="F278" s="228" t="s">
        <v>411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171</v>
      </c>
      <c r="AU278" s="19" t="s">
        <v>81</v>
      </c>
    </row>
    <row r="279" s="2" customFormat="1">
      <c r="A279" s="40"/>
      <c r="B279" s="41"/>
      <c r="C279" s="42"/>
      <c r="D279" s="232" t="s">
        <v>173</v>
      </c>
      <c r="E279" s="42"/>
      <c r="F279" s="233" t="s">
        <v>412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173</v>
      </c>
      <c r="AU279" s="19" t="s">
        <v>81</v>
      </c>
    </row>
    <row r="280" s="13" customFormat="1">
      <c r="A280" s="13"/>
      <c r="B280" s="234"/>
      <c r="C280" s="235"/>
      <c r="D280" s="227" t="s">
        <v>175</v>
      </c>
      <c r="E280" s="236" t="s">
        <v>19</v>
      </c>
      <c r="F280" s="237" t="s">
        <v>413</v>
      </c>
      <c r="G280" s="235"/>
      <c r="H280" s="238">
        <v>2.1899999999999999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175</v>
      </c>
      <c r="AU280" s="244" t="s">
        <v>81</v>
      </c>
      <c r="AV280" s="13" t="s">
        <v>81</v>
      </c>
      <c r="AW280" s="13" t="s">
        <v>33</v>
      </c>
      <c r="AX280" s="13" t="s">
        <v>72</v>
      </c>
      <c r="AY280" s="244" t="s">
        <v>162</v>
      </c>
    </row>
    <row r="281" s="14" customFormat="1">
      <c r="A281" s="14"/>
      <c r="B281" s="245"/>
      <c r="C281" s="246"/>
      <c r="D281" s="227" t="s">
        <v>175</v>
      </c>
      <c r="E281" s="247" t="s">
        <v>19</v>
      </c>
      <c r="F281" s="248" t="s">
        <v>177</v>
      </c>
      <c r="G281" s="246"/>
      <c r="H281" s="249">
        <v>2.1899999999999999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175</v>
      </c>
      <c r="AU281" s="255" t="s">
        <v>81</v>
      </c>
      <c r="AV281" s="14" t="s">
        <v>169</v>
      </c>
      <c r="AW281" s="14" t="s">
        <v>33</v>
      </c>
      <c r="AX281" s="14" t="s">
        <v>79</v>
      </c>
      <c r="AY281" s="255" t="s">
        <v>162</v>
      </c>
    </row>
    <row r="282" s="2" customFormat="1" ht="24.15" customHeight="1">
      <c r="A282" s="40"/>
      <c r="B282" s="41"/>
      <c r="C282" s="214" t="s">
        <v>414</v>
      </c>
      <c r="D282" s="214" t="s">
        <v>164</v>
      </c>
      <c r="E282" s="215" t="s">
        <v>415</v>
      </c>
      <c r="F282" s="216" t="s">
        <v>416</v>
      </c>
      <c r="G282" s="217" t="s">
        <v>381</v>
      </c>
      <c r="H282" s="218">
        <v>2</v>
      </c>
      <c r="I282" s="219"/>
      <c r="J282" s="220">
        <f>ROUND(I282*H282,2)</f>
        <v>0</v>
      </c>
      <c r="K282" s="216" t="s">
        <v>168</v>
      </c>
      <c r="L282" s="46"/>
      <c r="M282" s="221" t="s">
        <v>19</v>
      </c>
      <c r="N282" s="222" t="s">
        <v>43</v>
      </c>
      <c r="O282" s="86"/>
      <c r="P282" s="223">
        <f>O282*H282</f>
        <v>0</v>
      </c>
      <c r="Q282" s="223">
        <v>0.087419999999999998</v>
      </c>
      <c r="R282" s="223">
        <f>Q282*H282</f>
        <v>0.17484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169</v>
      </c>
      <c r="AT282" s="225" t="s">
        <v>164</v>
      </c>
      <c r="AU282" s="225" t="s">
        <v>81</v>
      </c>
      <c r="AY282" s="19" t="s">
        <v>162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169</v>
      </c>
      <c r="BM282" s="225" t="s">
        <v>417</v>
      </c>
    </row>
    <row r="283" s="2" customFormat="1">
      <c r="A283" s="40"/>
      <c r="B283" s="41"/>
      <c r="C283" s="42"/>
      <c r="D283" s="227" t="s">
        <v>171</v>
      </c>
      <c r="E283" s="42"/>
      <c r="F283" s="228" t="s">
        <v>418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171</v>
      </c>
      <c r="AU283" s="19" t="s">
        <v>81</v>
      </c>
    </row>
    <row r="284" s="2" customFormat="1">
      <c r="A284" s="40"/>
      <c r="B284" s="41"/>
      <c r="C284" s="42"/>
      <c r="D284" s="232" t="s">
        <v>173</v>
      </c>
      <c r="E284" s="42"/>
      <c r="F284" s="233" t="s">
        <v>419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173</v>
      </c>
      <c r="AU284" s="19" t="s">
        <v>81</v>
      </c>
    </row>
    <row r="285" s="13" customFormat="1">
      <c r="A285" s="13"/>
      <c r="B285" s="234"/>
      <c r="C285" s="235"/>
      <c r="D285" s="227" t="s">
        <v>175</v>
      </c>
      <c r="E285" s="236" t="s">
        <v>19</v>
      </c>
      <c r="F285" s="237" t="s">
        <v>420</v>
      </c>
      <c r="G285" s="235"/>
      <c r="H285" s="238">
        <v>1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175</v>
      </c>
      <c r="AU285" s="244" t="s">
        <v>81</v>
      </c>
      <c r="AV285" s="13" t="s">
        <v>81</v>
      </c>
      <c r="AW285" s="13" t="s">
        <v>33</v>
      </c>
      <c r="AX285" s="13" t="s">
        <v>72</v>
      </c>
      <c r="AY285" s="244" t="s">
        <v>162</v>
      </c>
    </row>
    <row r="286" s="13" customFormat="1">
      <c r="A286" s="13"/>
      <c r="B286" s="234"/>
      <c r="C286" s="235"/>
      <c r="D286" s="227" t="s">
        <v>175</v>
      </c>
      <c r="E286" s="236" t="s">
        <v>19</v>
      </c>
      <c r="F286" s="237" t="s">
        <v>421</v>
      </c>
      <c r="G286" s="235"/>
      <c r="H286" s="238">
        <v>1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175</v>
      </c>
      <c r="AU286" s="244" t="s">
        <v>81</v>
      </c>
      <c r="AV286" s="13" t="s">
        <v>81</v>
      </c>
      <c r="AW286" s="13" t="s">
        <v>33</v>
      </c>
      <c r="AX286" s="13" t="s">
        <v>72</v>
      </c>
      <c r="AY286" s="244" t="s">
        <v>162</v>
      </c>
    </row>
    <row r="287" s="14" customFormat="1">
      <c r="A287" s="14"/>
      <c r="B287" s="245"/>
      <c r="C287" s="246"/>
      <c r="D287" s="227" t="s">
        <v>175</v>
      </c>
      <c r="E287" s="247" t="s">
        <v>19</v>
      </c>
      <c r="F287" s="248" t="s">
        <v>177</v>
      </c>
      <c r="G287" s="246"/>
      <c r="H287" s="249">
        <v>2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175</v>
      </c>
      <c r="AU287" s="255" t="s">
        <v>81</v>
      </c>
      <c r="AV287" s="14" t="s">
        <v>169</v>
      </c>
      <c r="AW287" s="14" t="s">
        <v>33</v>
      </c>
      <c r="AX287" s="14" t="s">
        <v>79</v>
      </c>
      <c r="AY287" s="255" t="s">
        <v>162</v>
      </c>
    </row>
    <row r="288" s="2" customFormat="1" ht="21.75" customHeight="1">
      <c r="A288" s="40"/>
      <c r="B288" s="41"/>
      <c r="C288" s="256" t="s">
        <v>422</v>
      </c>
      <c r="D288" s="256" t="s">
        <v>237</v>
      </c>
      <c r="E288" s="257" t="s">
        <v>423</v>
      </c>
      <c r="F288" s="258" t="s">
        <v>424</v>
      </c>
      <c r="G288" s="259" t="s">
        <v>381</v>
      </c>
      <c r="H288" s="260">
        <v>2</v>
      </c>
      <c r="I288" s="261"/>
      <c r="J288" s="262">
        <f>ROUND(I288*H288,2)</f>
        <v>0</v>
      </c>
      <c r="K288" s="258" t="s">
        <v>388</v>
      </c>
      <c r="L288" s="263"/>
      <c r="M288" s="264" t="s">
        <v>19</v>
      </c>
      <c r="N288" s="265" t="s">
        <v>43</v>
      </c>
      <c r="O288" s="86"/>
      <c r="P288" s="223">
        <f>O288*H288</f>
        <v>0</v>
      </c>
      <c r="Q288" s="223">
        <v>0.040000000000000001</v>
      </c>
      <c r="R288" s="223">
        <f>Q288*H288</f>
        <v>0.080000000000000002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217</v>
      </c>
      <c r="AT288" s="225" t="s">
        <v>237</v>
      </c>
      <c r="AU288" s="225" t="s">
        <v>81</v>
      </c>
      <c r="AY288" s="19" t="s">
        <v>162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79</v>
      </c>
      <c r="BK288" s="226">
        <f>ROUND(I288*H288,2)</f>
        <v>0</v>
      </c>
      <c r="BL288" s="19" t="s">
        <v>169</v>
      </c>
      <c r="BM288" s="225" t="s">
        <v>425</v>
      </c>
    </row>
    <row r="289" s="2" customFormat="1">
      <c r="A289" s="40"/>
      <c r="B289" s="41"/>
      <c r="C289" s="42"/>
      <c r="D289" s="227" t="s">
        <v>171</v>
      </c>
      <c r="E289" s="42"/>
      <c r="F289" s="228" t="s">
        <v>424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171</v>
      </c>
      <c r="AU289" s="19" t="s">
        <v>81</v>
      </c>
    </row>
    <row r="290" s="13" customFormat="1">
      <c r="A290" s="13"/>
      <c r="B290" s="234"/>
      <c r="C290" s="235"/>
      <c r="D290" s="227" t="s">
        <v>175</v>
      </c>
      <c r="E290" s="236" t="s">
        <v>19</v>
      </c>
      <c r="F290" s="237" t="s">
        <v>420</v>
      </c>
      <c r="G290" s="235"/>
      <c r="H290" s="238">
        <v>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175</v>
      </c>
      <c r="AU290" s="244" t="s">
        <v>81</v>
      </c>
      <c r="AV290" s="13" t="s">
        <v>81</v>
      </c>
      <c r="AW290" s="13" t="s">
        <v>33</v>
      </c>
      <c r="AX290" s="13" t="s">
        <v>72</v>
      </c>
      <c r="AY290" s="244" t="s">
        <v>162</v>
      </c>
    </row>
    <row r="291" s="13" customFormat="1">
      <c r="A291" s="13"/>
      <c r="B291" s="234"/>
      <c r="C291" s="235"/>
      <c r="D291" s="227" t="s">
        <v>175</v>
      </c>
      <c r="E291" s="236" t="s">
        <v>19</v>
      </c>
      <c r="F291" s="237" t="s">
        <v>421</v>
      </c>
      <c r="G291" s="235"/>
      <c r="H291" s="238">
        <v>1</v>
      </c>
      <c r="I291" s="239"/>
      <c r="J291" s="235"/>
      <c r="K291" s="235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175</v>
      </c>
      <c r="AU291" s="244" t="s">
        <v>81</v>
      </c>
      <c r="AV291" s="13" t="s">
        <v>81</v>
      </c>
      <c r="AW291" s="13" t="s">
        <v>33</v>
      </c>
      <c r="AX291" s="13" t="s">
        <v>72</v>
      </c>
      <c r="AY291" s="244" t="s">
        <v>162</v>
      </c>
    </row>
    <row r="292" s="14" customFormat="1">
      <c r="A292" s="14"/>
      <c r="B292" s="245"/>
      <c r="C292" s="246"/>
      <c r="D292" s="227" t="s">
        <v>175</v>
      </c>
      <c r="E292" s="247" t="s">
        <v>19</v>
      </c>
      <c r="F292" s="248" t="s">
        <v>177</v>
      </c>
      <c r="G292" s="246"/>
      <c r="H292" s="249">
        <v>2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175</v>
      </c>
      <c r="AU292" s="255" t="s">
        <v>81</v>
      </c>
      <c r="AV292" s="14" t="s">
        <v>169</v>
      </c>
      <c r="AW292" s="14" t="s">
        <v>33</v>
      </c>
      <c r="AX292" s="14" t="s">
        <v>79</v>
      </c>
      <c r="AY292" s="255" t="s">
        <v>162</v>
      </c>
    </row>
    <row r="293" s="12" customFormat="1" ht="22.8" customHeight="1">
      <c r="A293" s="12"/>
      <c r="B293" s="198"/>
      <c r="C293" s="199"/>
      <c r="D293" s="200" t="s">
        <v>71</v>
      </c>
      <c r="E293" s="212" t="s">
        <v>197</v>
      </c>
      <c r="F293" s="212" t="s">
        <v>426</v>
      </c>
      <c r="G293" s="199"/>
      <c r="H293" s="199"/>
      <c r="I293" s="202"/>
      <c r="J293" s="213">
        <f>BK293</f>
        <v>0</v>
      </c>
      <c r="K293" s="199"/>
      <c r="L293" s="204"/>
      <c r="M293" s="205"/>
      <c r="N293" s="206"/>
      <c r="O293" s="206"/>
      <c r="P293" s="207">
        <f>SUM(P294:P311)</f>
        <v>0</v>
      </c>
      <c r="Q293" s="206"/>
      <c r="R293" s="207">
        <f>SUM(R294:R311)</f>
        <v>249.66254999999998</v>
      </c>
      <c r="S293" s="206"/>
      <c r="T293" s="208">
        <f>SUM(T294:T311)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9" t="s">
        <v>79</v>
      </c>
      <c r="AT293" s="210" t="s">
        <v>71</v>
      </c>
      <c r="AU293" s="210" t="s">
        <v>79</v>
      </c>
      <c r="AY293" s="209" t="s">
        <v>162</v>
      </c>
      <c r="BK293" s="211">
        <f>SUM(BK294:BK311)</f>
        <v>0</v>
      </c>
    </row>
    <row r="294" s="2" customFormat="1" ht="33" customHeight="1">
      <c r="A294" s="40"/>
      <c r="B294" s="41"/>
      <c r="C294" s="214" t="s">
        <v>427</v>
      </c>
      <c r="D294" s="214" t="s">
        <v>164</v>
      </c>
      <c r="E294" s="215" t="s">
        <v>428</v>
      </c>
      <c r="F294" s="216" t="s">
        <v>429</v>
      </c>
      <c r="G294" s="217" t="s">
        <v>245</v>
      </c>
      <c r="H294" s="218">
        <v>375</v>
      </c>
      <c r="I294" s="219"/>
      <c r="J294" s="220">
        <f>ROUND(I294*H294,2)</f>
        <v>0</v>
      </c>
      <c r="K294" s="216" t="s">
        <v>168</v>
      </c>
      <c r="L294" s="46"/>
      <c r="M294" s="221" t="s">
        <v>19</v>
      </c>
      <c r="N294" s="222" t="s">
        <v>43</v>
      </c>
      <c r="O294" s="86"/>
      <c r="P294" s="223">
        <f>O294*H294</f>
        <v>0</v>
      </c>
      <c r="Q294" s="223">
        <v>0.121</v>
      </c>
      <c r="R294" s="223">
        <f>Q294*H294</f>
        <v>45.375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169</v>
      </c>
      <c r="AT294" s="225" t="s">
        <v>164</v>
      </c>
      <c r="AU294" s="225" t="s">
        <v>81</v>
      </c>
      <c r="AY294" s="19" t="s">
        <v>162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79</v>
      </c>
      <c r="BK294" s="226">
        <f>ROUND(I294*H294,2)</f>
        <v>0</v>
      </c>
      <c r="BL294" s="19" t="s">
        <v>169</v>
      </c>
      <c r="BM294" s="225" t="s">
        <v>430</v>
      </c>
    </row>
    <row r="295" s="2" customFormat="1">
      <c r="A295" s="40"/>
      <c r="B295" s="41"/>
      <c r="C295" s="42"/>
      <c r="D295" s="227" t="s">
        <v>171</v>
      </c>
      <c r="E295" s="42"/>
      <c r="F295" s="228" t="s">
        <v>431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171</v>
      </c>
      <c r="AU295" s="19" t="s">
        <v>81</v>
      </c>
    </row>
    <row r="296" s="2" customFormat="1">
      <c r="A296" s="40"/>
      <c r="B296" s="41"/>
      <c r="C296" s="42"/>
      <c r="D296" s="232" t="s">
        <v>173</v>
      </c>
      <c r="E296" s="42"/>
      <c r="F296" s="233" t="s">
        <v>432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173</v>
      </c>
      <c r="AU296" s="19" t="s">
        <v>81</v>
      </c>
    </row>
    <row r="297" s="2" customFormat="1" ht="33" customHeight="1">
      <c r="A297" s="40"/>
      <c r="B297" s="41"/>
      <c r="C297" s="214" t="s">
        <v>433</v>
      </c>
      <c r="D297" s="214" t="s">
        <v>164</v>
      </c>
      <c r="E297" s="215" t="s">
        <v>434</v>
      </c>
      <c r="F297" s="216" t="s">
        <v>435</v>
      </c>
      <c r="G297" s="217" t="s">
        <v>245</v>
      </c>
      <c r="H297" s="218">
        <v>375</v>
      </c>
      <c r="I297" s="219"/>
      <c r="J297" s="220">
        <f>ROUND(I297*H297,2)</f>
        <v>0</v>
      </c>
      <c r="K297" s="216" t="s">
        <v>168</v>
      </c>
      <c r="L297" s="46"/>
      <c r="M297" s="221" t="s">
        <v>19</v>
      </c>
      <c r="N297" s="222" t="s">
        <v>43</v>
      </c>
      <c r="O297" s="86"/>
      <c r="P297" s="223">
        <f>O297*H297</f>
        <v>0</v>
      </c>
      <c r="Q297" s="223">
        <v>0.377</v>
      </c>
      <c r="R297" s="223">
        <f>Q297*H297</f>
        <v>141.375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169</v>
      </c>
      <c r="AT297" s="225" t="s">
        <v>164</v>
      </c>
      <c r="AU297" s="225" t="s">
        <v>81</v>
      </c>
      <c r="AY297" s="19" t="s">
        <v>162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79</v>
      </c>
      <c r="BK297" s="226">
        <f>ROUND(I297*H297,2)</f>
        <v>0</v>
      </c>
      <c r="BL297" s="19" t="s">
        <v>169</v>
      </c>
      <c r="BM297" s="225" t="s">
        <v>436</v>
      </c>
    </row>
    <row r="298" s="2" customFormat="1">
      <c r="A298" s="40"/>
      <c r="B298" s="41"/>
      <c r="C298" s="42"/>
      <c r="D298" s="227" t="s">
        <v>171</v>
      </c>
      <c r="E298" s="42"/>
      <c r="F298" s="228" t="s">
        <v>437</v>
      </c>
      <c r="G298" s="42"/>
      <c r="H298" s="42"/>
      <c r="I298" s="229"/>
      <c r="J298" s="42"/>
      <c r="K298" s="42"/>
      <c r="L298" s="46"/>
      <c r="M298" s="230"/>
      <c r="N298" s="231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171</v>
      </c>
      <c r="AU298" s="19" t="s">
        <v>81</v>
      </c>
    </row>
    <row r="299" s="2" customFormat="1">
      <c r="A299" s="40"/>
      <c r="B299" s="41"/>
      <c r="C299" s="42"/>
      <c r="D299" s="232" t="s">
        <v>173</v>
      </c>
      <c r="E299" s="42"/>
      <c r="F299" s="233" t="s">
        <v>438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173</v>
      </c>
      <c r="AU299" s="19" t="s">
        <v>81</v>
      </c>
    </row>
    <row r="300" s="2" customFormat="1" ht="21.75" customHeight="1">
      <c r="A300" s="40"/>
      <c r="B300" s="41"/>
      <c r="C300" s="214" t="s">
        <v>439</v>
      </c>
      <c r="D300" s="214" t="s">
        <v>164</v>
      </c>
      <c r="E300" s="215" t="s">
        <v>440</v>
      </c>
      <c r="F300" s="216" t="s">
        <v>441</v>
      </c>
      <c r="G300" s="217" t="s">
        <v>245</v>
      </c>
      <c r="H300" s="218">
        <v>750</v>
      </c>
      <c r="I300" s="219"/>
      <c r="J300" s="220">
        <f>ROUND(I300*H300,2)</f>
        <v>0</v>
      </c>
      <c r="K300" s="216" t="s">
        <v>168</v>
      </c>
      <c r="L300" s="46"/>
      <c r="M300" s="221" t="s">
        <v>19</v>
      </c>
      <c r="N300" s="222" t="s">
        <v>43</v>
      </c>
      <c r="O300" s="86"/>
      <c r="P300" s="223">
        <f>O300*H300</f>
        <v>0</v>
      </c>
      <c r="Q300" s="223">
        <v>0.069000000000000006</v>
      </c>
      <c r="R300" s="223">
        <f>Q300*H300</f>
        <v>51.750000000000007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169</v>
      </c>
      <c r="AT300" s="225" t="s">
        <v>164</v>
      </c>
      <c r="AU300" s="225" t="s">
        <v>81</v>
      </c>
      <c r="AY300" s="19" t="s">
        <v>162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79</v>
      </c>
      <c r="BK300" s="226">
        <f>ROUND(I300*H300,2)</f>
        <v>0</v>
      </c>
      <c r="BL300" s="19" t="s">
        <v>169</v>
      </c>
      <c r="BM300" s="225" t="s">
        <v>442</v>
      </c>
    </row>
    <row r="301" s="2" customFormat="1">
      <c r="A301" s="40"/>
      <c r="B301" s="41"/>
      <c r="C301" s="42"/>
      <c r="D301" s="227" t="s">
        <v>171</v>
      </c>
      <c r="E301" s="42"/>
      <c r="F301" s="228" t="s">
        <v>443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171</v>
      </c>
      <c r="AU301" s="19" t="s">
        <v>81</v>
      </c>
    </row>
    <row r="302" s="2" customFormat="1">
      <c r="A302" s="40"/>
      <c r="B302" s="41"/>
      <c r="C302" s="42"/>
      <c r="D302" s="232" t="s">
        <v>173</v>
      </c>
      <c r="E302" s="42"/>
      <c r="F302" s="233" t="s">
        <v>444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173</v>
      </c>
      <c r="AU302" s="19" t="s">
        <v>81</v>
      </c>
    </row>
    <row r="303" s="13" customFormat="1">
      <c r="A303" s="13"/>
      <c r="B303" s="234"/>
      <c r="C303" s="235"/>
      <c r="D303" s="227" t="s">
        <v>175</v>
      </c>
      <c r="E303" s="236" t="s">
        <v>19</v>
      </c>
      <c r="F303" s="237" t="s">
        <v>445</v>
      </c>
      <c r="G303" s="235"/>
      <c r="H303" s="238">
        <v>375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175</v>
      </c>
      <c r="AU303" s="244" t="s">
        <v>81</v>
      </c>
      <c r="AV303" s="13" t="s">
        <v>81</v>
      </c>
      <c r="AW303" s="13" t="s">
        <v>33</v>
      </c>
      <c r="AX303" s="13" t="s">
        <v>72</v>
      </c>
      <c r="AY303" s="244" t="s">
        <v>162</v>
      </c>
    </row>
    <row r="304" s="13" customFormat="1">
      <c r="A304" s="13"/>
      <c r="B304" s="234"/>
      <c r="C304" s="235"/>
      <c r="D304" s="227" t="s">
        <v>175</v>
      </c>
      <c r="E304" s="236" t="s">
        <v>19</v>
      </c>
      <c r="F304" s="237" t="s">
        <v>446</v>
      </c>
      <c r="G304" s="235"/>
      <c r="H304" s="238">
        <v>375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175</v>
      </c>
      <c r="AU304" s="244" t="s">
        <v>81</v>
      </c>
      <c r="AV304" s="13" t="s">
        <v>81</v>
      </c>
      <c r="AW304" s="13" t="s">
        <v>33</v>
      </c>
      <c r="AX304" s="13" t="s">
        <v>72</v>
      </c>
      <c r="AY304" s="244" t="s">
        <v>162</v>
      </c>
    </row>
    <row r="305" s="14" customFormat="1">
      <c r="A305" s="14"/>
      <c r="B305" s="245"/>
      <c r="C305" s="246"/>
      <c r="D305" s="227" t="s">
        <v>175</v>
      </c>
      <c r="E305" s="247" t="s">
        <v>19</v>
      </c>
      <c r="F305" s="248" t="s">
        <v>177</v>
      </c>
      <c r="G305" s="246"/>
      <c r="H305" s="249">
        <v>750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175</v>
      </c>
      <c r="AU305" s="255" t="s">
        <v>81</v>
      </c>
      <c r="AV305" s="14" t="s">
        <v>169</v>
      </c>
      <c r="AW305" s="14" t="s">
        <v>33</v>
      </c>
      <c r="AX305" s="14" t="s">
        <v>79</v>
      </c>
      <c r="AY305" s="255" t="s">
        <v>162</v>
      </c>
    </row>
    <row r="306" s="2" customFormat="1" ht="24.15" customHeight="1">
      <c r="A306" s="40"/>
      <c r="B306" s="41"/>
      <c r="C306" s="214" t="s">
        <v>447</v>
      </c>
      <c r="D306" s="214" t="s">
        <v>164</v>
      </c>
      <c r="E306" s="215" t="s">
        <v>448</v>
      </c>
      <c r="F306" s="216" t="s">
        <v>449</v>
      </c>
      <c r="G306" s="217" t="s">
        <v>245</v>
      </c>
      <c r="H306" s="218">
        <v>375</v>
      </c>
      <c r="I306" s="219"/>
      <c r="J306" s="220">
        <f>ROUND(I306*H306,2)</f>
        <v>0</v>
      </c>
      <c r="K306" s="216" t="s">
        <v>168</v>
      </c>
      <c r="L306" s="46"/>
      <c r="M306" s="221" t="s">
        <v>19</v>
      </c>
      <c r="N306" s="222" t="s">
        <v>43</v>
      </c>
      <c r="O306" s="86"/>
      <c r="P306" s="223">
        <f>O306*H306</f>
        <v>0</v>
      </c>
      <c r="Q306" s="223">
        <v>0.02937</v>
      </c>
      <c r="R306" s="223">
        <f>Q306*H306</f>
        <v>11.01375</v>
      </c>
      <c r="S306" s="223">
        <v>0</v>
      </c>
      <c r="T306" s="224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5" t="s">
        <v>169</v>
      </c>
      <c r="AT306" s="225" t="s">
        <v>164</v>
      </c>
      <c r="AU306" s="225" t="s">
        <v>81</v>
      </c>
      <c r="AY306" s="19" t="s">
        <v>162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9" t="s">
        <v>79</v>
      </c>
      <c r="BK306" s="226">
        <f>ROUND(I306*H306,2)</f>
        <v>0</v>
      </c>
      <c r="BL306" s="19" t="s">
        <v>169</v>
      </c>
      <c r="BM306" s="225" t="s">
        <v>450</v>
      </c>
    </row>
    <row r="307" s="2" customFormat="1">
      <c r="A307" s="40"/>
      <c r="B307" s="41"/>
      <c r="C307" s="42"/>
      <c r="D307" s="227" t="s">
        <v>171</v>
      </c>
      <c r="E307" s="42"/>
      <c r="F307" s="228" t="s">
        <v>451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171</v>
      </c>
      <c r="AU307" s="19" t="s">
        <v>81</v>
      </c>
    </row>
    <row r="308" s="2" customFormat="1">
      <c r="A308" s="40"/>
      <c r="B308" s="41"/>
      <c r="C308" s="42"/>
      <c r="D308" s="232" t="s">
        <v>173</v>
      </c>
      <c r="E308" s="42"/>
      <c r="F308" s="233" t="s">
        <v>452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173</v>
      </c>
      <c r="AU308" s="19" t="s">
        <v>81</v>
      </c>
    </row>
    <row r="309" s="2" customFormat="1" ht="24.15" customHeight="1">
      <c r="A309" s="40"/>
      <c r="B309" s="41"/>
      <c r="C309" s="214" t="s">
        <v>453</v>
      </c>
      <c r="D309" s="214" t="s">
        <v>164</v>
      </c>
      <c r="E309" s="215" t="s">
        <v>454</v>
      </c>
      <c r="F309" s="216" t="s">
        <v>455</v>
      </c>
      <c r="G309" s="217" t="s">
        <v>300</v>
      </c>
      <c r="H309" s="218">
        <v>480</v>
      </c>
      <c r="I309" s="219"/>
      <c r="J309" s="220">
        <f>ROUND(I309*H309,2)</f>
        <v>0</v>
      </c>
      <c r="K309" s="216" t="s">
        <v>168</v>
      </c>
      <c r="L309" s="46"/>
      <c r="M309" s="221" t="s">
        <v>19</v>
      </c>
      <c r="N309" s="222" t="s">
        <v>43</v>
      </c>
      <c r="O309" s="86"/>
      <c r="P309" s="223">
        <f>O309*H309</f>
        <v>0</v>
      </c>
      <c r="Q309" s="223">
        <v>0.00031</v>
      </c>
      <c r="R309" s="223">
        <f>Q309*H309</f>
        <v>0.14879999999999999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169</v>
      </c>
      <c r="AT309" s="225" t="s">
        <v>164</v>
      </c>
      <c r="AU309" s="225" t="s">
        <v>81</v>
      </c>
      <c r="AY309" s="19" t="s">
        <v>162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79</v>
      </c>
      <c r="BK309" s="226">
        <f>ROUND(I309*H309,2)</f>
        <v>0</v>
      </c>
      <c r="BL309" s="19" t="s">
        <v>169</v>
      </c>
      <c r="BM309" s="225" t="s">
        <v>456</v>
      </c>
    </row>
    <row r="310" s="2" customFormat="1">
      <c r="A310" s="40"/>
      <c r="B310" s="41"/>
      <c r="C310" s="42"/>
      <c r="D310" s="227" t="s">
        <v>171</v>
      </c>
      <c r="E310" s="42"/>
      <c r="F310" s="228" t="s">
        <v>457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171</v>
      </c>
      <c r="AU310" s="19" t="s">
        <v>81</v>
      </c>
    </row>
    <row r="311" s="2" customFormat="1">
      <c r="A311" s="40"/>
      <c r="B311" s="41"/>
      <c r="C311" s="42"/>
      <c r="D311" s="232" t="s">
        <v>173</v>
      </c>
      <c r="E311" s="42"/>
      <c r="F311" s="233" t="s">
        <v>458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173</v>
      </c>
      <c r="AU311" s="19" t="s">
        <v>81</v>
      </c>
    </row>
    <row r="312" s="12" customFormat="1" ht="22.8" customHeight="1">
      <c r="A312" s="12"/>
      <c r="B312" s="198"/>
      <c r="C312" s="199"/>
      <c r="D312" s="200" t="s">
        <v>71</v>
      </c>
      <c r="E312" s="212" t="s">
        <v>203</v>
      </c>
      <c r="F312" s="212" t="s">
        <v>459</v>
      </c>
      <c r="G312" s="199"/>
      <c r="H312" s="199"/>
      <c r="I312" s="202"/>
      <c r="J312" s="213">
        <f>BK312</f>
        <v>0</v>
      </c>
      <c r="K312" s="199"/>
      <c r="L312" s="204"/>
      <c r="M312" s="205"/>
      <c r="N312" s="206"/>
      <c r="O312" s="206"/>
      <c r="P312" s="207">
        <f>SUM(P313:P316)</f>
        <v>0</v>
      </c>
      <c r="Q312" s="206"/>
      <c r="R312" s="207">
        <f>SUM(R313:R316)</f>
        <v>7.8080999999999996</v>
      </c>
      <c r="S312" s="206"/>
      <c r="T312" s="208">
        <f>SUM(T313:T316)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9" t="s">
        <v>79</v>
      </c>
      <c r="AT312" s="210" t="s">
        <v>71</v>
      </c>
      <c r="AU312" s="210" t="s">
        <v>79</v>
      </c>
      <c r="AY312" s="209" t="s">
        <v>162</v>
      </c>
      <c r="BK312" s="211">
        <f>SUM(BK313:BK316)</f>
        <v>0</v>
      </c>
    </row>
    <row r="313" s="2" customFormat="1" ht="21.75" customHeight="1">
      <c r="A313" s="40"/>
      <c r="B313" s="41"/>
      <c r="C313" s="214" t="s">
        <v>460</v>
      </c>
      <c r="D313" s="214" t="s">
        <v>164</v>
      </c>
      <c r="E313" s="215" t="s">
        <v>461</v>
      </c>
      <c r="F313" s="216" t="s">
        <v>462</v>
      </c>
      <c r="G313" s="217" t="s">
        <v>245</v>
      </c>
      <c r="H313" s="218">
        <v>17</v>
      </c>
      <c r="I313" s="219"/>
      <c r="J313" s="220">
        <f>ROUND(I313*H313,2)</f>
        <v>0</v>
      </c>
      <c r="K313" s="216" t="s">
        <v>168</v>
      </c>
      <c r="L313" s="46"/>
      <c r="M313" s="221" t="s">
        <v>19</v>
      </c>
      <c r="N313" s="222" t="s">
        <v>43</v>
      </c>
      <c r="O313" s="86"/>
      <c r="P313" s="223">
        <f>O313*H313</f>
        <v>0</v>
      </c>
      <c r="Q313" s="223">
        <v>0.45929999999999999</v>
      </c>
      <c r="R313" s="223">
        <f>Q313*H313</f>
        <v>7.8080999999999996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169</v>
      </c>
      <c r="AT313" s="225" t="s">
        <v>164</v>
      </c>
      <c r="AU313" s="225" t="s">
        <v>81</v>
      </c>
      <c r="AY313" s="19" t="s">
        <v>162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79</v>
      </c>
      <c r="BK313" s="226">
        <f>ROUND(I313*H313,2)</f>
        <v>0</v>
      </c>
      <c r="BL313" s="19" t="s">
        <v>169</v>
      </c>
      <c r="BM313" s="225" t="s">
        <v>463</v>
      </c>
    </row>
    <row r="314" s="2" customFormat="1">
      <c r="A314" s="40"/>
      <c r="B314" s="41"/>
      <c r="C314" s="42"/>
      <c r="D314" s="227" t="s">
        <v>171</v>
      </c>
      <c r="E314" s="42"/>
      <c r="F314" s="228" t="s">
        <v>464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171</v>
      </c>
      <c r="AU314" s="19" t="s">
        <v>81</v>
      </c>
    </row>
    <row r="315" s="2" customFormat="1">
      <c r="A315" s="40"/>
      <c r="B315" s="41"/>
      <c r="C315" s="42"/>
      <c r="D315" s="232" t="s">
        <v>173</v>
      </c>
      <c r="E315" s="42"/>
      <c r="F315" s="233" t="s">
        <v>465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173</v>
      </c>
      <c r="AU315" s="19" t="s">
        <v>81</v>
      </c>
    </row>
    <row r="316" s="13" customFormat="1">
      <c r="A316" s="13"/>
      <c r="B316" s="234"/>
      <c r="C316" s="235"/>
      <c r="D316" s="227" t="s">
        <v>175</v>
      </c>
      <c r="E316" s="236" t="s">
        <v>19</v>
      </c>
      <c r="F316" s="237" t="s">
        <v>311</v>
      </c>
      <c r="G316" s="235"/>
      <c r="H316" s="238">
        <v>17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175</v>
      </c>
      <c r="AU316" s="244" t="s">
        <v>81</v>
      </c>
      <c r="AV316" s="13" t="s">
        <v>81</v>
      </c>
      <c r="AW316" s="13" t="s">
        <v>33</v>
      </c>
      <c r="AX316" s="13" t="s">
        <v>79</v>
      </c>
      <c r="AY316" s="244" t="s">
        <v>162</v>
      </c>
    </row>
    <row r="317" s="12" customFormat="1" ht="22.8" customHeight="1">
      <c r="A317" s="12"/>
      <c r="B317" s="198"/>
      <c r="C317" s="199"/>
      <c r="D317" s="200" t="s">
        <v>71</v>
      </c>
      <c r="E317" s="212" t="s">
        <v>217</v>
      </c>
      <c r="F317" s="212" t="s">
        <v>466</v>
      </c>
      <c r="G317" s="199"/>
      <c r="H317" s="199"/>
      <c r="I317" s="202"/>
      <c r="J317" s="213">
        <f>BK317</f>
        <v>0</v>
      </c>
      <c r="K317" s="199"/>
      <c r="L317" s="204"/>
      <c r="M317" s="205"/>
      <c r="N317" s="206"/>
      <c r="O317" s="206"/>
      <c r="P317" s="207">
        <f>SUM(P318:P486)</f>
        <v>0</v>
      </c>
      <c r="Q317" s="206"/>
      <c r="R317" s="207">
        <f>SUM(R318:R486)</f>
        <v>2.0801843500000001</v>
      </c>
      <c r="S317" s="206"/>
      <c r="T317" s="208">
        <f>SUM(T318:T486)</f>
        <v>0.19392000000000001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9" t="s">
        <v>79</v>
      </c>
      <c r="AT317" s="210" t="s">
        <v>71</v>
      </c>
      <c r="AU317" s="210" t="s">
        <v>79</v>
      </c>
      <c r="AY317" s="209" t="s">
        <v>162</v>
      </c>
      <c r="BK317" s="211">
        <f>SUM(BK318:BK486)</f>
        <v>0</v>
      </c>
    </row>
    <row r="318" s="2" customFormat="1" ht="24.15" customHeight="1">
      <c r="A318" s="40"/>
      <c r="B318" s="41"/>
      <c r="C318" s="214" t="s">
        <v>467</v>
      </c>
      <c r="D318" s="214" t="s">
        <v>164</v>
      </c>
      <c r="E318" s="215" t="s">
        <v>468</v>
      </c>
      <c r="F318" s="216" t="s">
        <v>469</v>
      </c>
      <c r="G318" s="217" t="s">
        <v>300</v>
      </c>
      <c r="H318" s="218">
        <v>142.5</v>
      </c>
      <c r="I318" s="219"/>
      <c r="J318" s="220">
        <f>ROUND(I318*H318,2)</f>
        <v>0</v>
      </c>
      <c r="K318" s="216" t="s">
        <v>168</v>
      </c>
      <c r="L318" s="46"/>
      <c r="M318" s="221" t="s">
        <v>19</v>
      </c>
      <c r="N318" s="222" t="s">
        <v>43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169</v>
      </c>
      <c r="AT318" s="225" t="s">
        <v>164</v>
      </c>
      <c r="AU318" s="225" t="s">
        <v>81</v>
      </c>
      <c r="AY318" s="19" t="s">
        <v>162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79</v>
      </c>
      <c r="BK318" s="226">
        <f>ROUND(I318*H318,2)</f>
        <v>0</v>
      </c>
      <c r="BL318" s="19" t="s">
        <v>169</v>
      </c>
      <c r="BM318" s="225" t="s">
        <v>470</v>
      </c>
    </row>
    <row r="319" s="2" customFormat="1">
      <c r="A319" s="40"/>
      <c r="B319" s="41"/>
      <c r="C319" s="42"/>
      <c r="D319" s="227" t="s">
        <v>171</v>
      </c>
      <c r="E319" s="42"/>
      <c r="F319" s="228" t="s">
        <v>471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171</v>
      </c>
      <c r="AU319" s="19" t="s">
        <v>81</v>
      </c>
    </row>
    <row r="320" s="2" customFormat="1">
      <c r="A320" s="40"/>
      <c r="B320" s="41"/>
      <c r="C320" s="42"/>
      <c r="D320" s="232" t="s">
        <v>173</v>
      </c>
      <c r="E320" s="42"/>
      <c r="F320" s="233" t="s">
        <v>472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173</v>
      </c>
      <c r="AU320" s="19" t="s">
        <v>81</v>
      </c>
    </row>
    <row r="321" s="13" customFormat="1">
      <c r="A321" s="13"/>
      <c r="B321" s="234"/>
      <c r="C321" s="235"/>
      <c r="D321" s="227" t="s">
        <v>175</v>
      </c>
      <c r="E321" s="236" t="s">
        <v>19</v>
      </c>
      <c r="F321" s="237" t="s">
        <v>473</v>
      </c>
      <c r="G321" s="235"/>
      <c r="H321" s="238">
        <v>142.5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175</v>
      </c>
      <c r="AU321" s="244" t="s">
        <v>81</v>
      </c>
      <c r="AV321" s="13" t="s">
        <v>81</v>
      </c>
      <c r="AW321" s="13" t="s">
        <v>33</v>
      </c>
      <c r="AX321" s="13" t="s">
        <v>72</v>
      </c>
      <c r="AY321" s="244" t="s">
        <v>162</v>
      </c>
    </row>
    <row r="322" s="14" customFormat="1">
      <c r="A322" s="14"/>
      <c r="B322" s="245"/>
      <c r="C322" s="246"/>
      <c r="D322" s="227" t="s">
        <v>175</v>
      </c>
      <c r="E322" s="247" t="s">
        <v>19</v>
      </c>
      <c r="F322" s="248" t="s">
        <v>177</v>
      </c>
      <c r="G322" s="246"/>
      <c r="H322" s="249">
        <v>142.5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175</v>
      </c>
      <c r="AU322" s="255" t="s">
        <v>81</v>
      </c>
      <c r="AV322" s="14" t="s">
        <v>169</v>
      </c>
      <c r="AW322" s="14" t="s">
        <v>33</v>
      </c>
      <c r="AX322" s="14" t="s">
        <v>79</v>
      </c>
      <c r="AY322" s="255" t="s">
        <v>162</v>
      </c>
    </row>
    <row r="323" s="2" customFormat="1" ht="24.15" customHeight="1">
      <c r="A323" s="40"/>
      <c r="B323" s="41"/>
      <c r="C323" s="256" t="s">
        <v>474</v>
      </c>
      <c r="D323" s="256" t="s">
        <v>237</v>
      </c>
      <c r="E323" s="257" t="s">
        <v>475</v>
      </c>
      <c r="F323" s="258" t="s">
        <v>476</v>
      </c>
      <c r="G323" s="259" t="s">
        <v>300</v>
      </c>
      <c r="H323" s="260">
        <v>145.34999999999999</v>
      </c>
      <c r="I323" s="261"/>
      <c r="J323" s="262">
        <f>ROUND(I323*H323,2)</f>
        <v>0</v>
      </c>
      <c r="K323" s="258" t="s">
        <v>168</v>
      </c>
      <c r="L323" s="263"/>
      <c r="M323" s="264" t="s">
        <v>19</v>
      </c>
      <c r="N323" s="265" t="s">
        <v>43</v>
      </c>
      <c r="O323" s="86"/>
      <c r="P323" s="223">
        <f>O323*H323</f>
        <v>0</v>
      </c>
      <c r="Q323" s="223">
        <v>0.00035</v>
      </c>
      <c r="R323" s="223">
        <f>Q323*H323</f>
        <v>0.050872499999999994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217</v>
      </c>
      <c r="AT323" s="225" t="s">
        <v>237</v>
      </c>
      <c r="AU323" s="225" t="s">
        <v>81</v>
      </c>
      <c r="AY323" s="19" t="s">
        <v>162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79</v>
      </c>
      <c r="BK323" s="226">
        <f>ROUND(I323*H323,2)</f>
        <v>0</v>
      </c>
      <c r="BL323" s="19" t="s">
        <v>169</v>
      </c>
      <c r="BM323" s="225" t="s">
        <v>477</v>
      </c>
    </row>
    <row r="324" s="2" customFormat="1">
      <c r="A324" s="40"/>
      <c r="B324" s="41"/>
      <c r="C324" s="42"/>
      <c r="D324" s="227" t="s">
        <v>171</v>
      </c>
      <c r="E324" s="42"/>
      <c r="F324" s="228" t="s">
        <v>476</v>
      </c>
      <c r="G324" s="42"/>
      <c r="H324" s="42"/>
      <c r="I324" s="229"/>
      <c r="J324" s="42"/>
      <c r="K324" s="42"/>
      <c r="L324" s="46"/>
      <c r="M324" s="230"/>
      <c r="N324" s="231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171</v>
      </c>
      <c r="AU324" s="19" t="s">
        <v>81</v>
      </c>
    </row>
    <row r="325" s="13" customFormat="1">
      <c r="A325" s="13"/>
      <c r="B325" s="234"/>
      <c r="C325" s="235"/>
      <c r="D325" s="227" t="s">
        <v>175</v>
      </c>
      <c r="E325" s="236" t="s">
        <v>19</v>
      </c>
      <c r="F325" s="237" t="s">
        <v>473</v>
      </c>
      <c r="G325" s="235"/>
      <c r="H325" s="238">
        <v>142.5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175</v>
      </c>
      <c r="AU325" s="244" t="s">
        <v>81</v>
      </c>
      <c r="AV325" s="13" t="s">
        <v>81</v>
      </c>
      <c r="AW325" s="13" t="s">
        <v>33</v>
      </c>
      <c r="AX325" s="13" t="s">
        <v>72</v>
      </c>
      <c r="AY325" s="244" t="s">
        <v>162</v>
      </c>
    </row>
    <row r="326" s="14" customFormat="1">
      <c r="A326" s="14"/>
      <c r="B326" s="245"/>
      <c r="C326" s="246"/>
      <c r="D326" s="227" t="s">
        <v>175</v>
      </c>
      <c r="E326" s="247" t="s">
        <v>19</v>
      </c>
      <c r="F326" s="248" t="s">
        <v>177</v>
      </c>
      <c r="G326" s="246"/>
      <c r="H326" s="249">
        <v>142.5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175</v>
      </c>
      <c r="AU326" s="255" t="s">
        <v>81</v>
      </c>
      <c r="AV326" s="14" t="s">
        <v>169</v>
      </c>
      <c r="AW326" s="14" t="s">
        <v>33</v>
      </c>
      <c r="AX326" s="14" t="s">
        <v>79</v>
      </c>
      <c r="AY326" s="255" t="s">
        <v>162</v>
      </c>
    </row>
    <row r="327" s="13" customFormat="1">
      <c r="A327" s="13"/>
      <c r="B327" s="234"/>
      <c r="C327" s="235"/>
      <c r="D327" s="227" t="s">
        <v>175</v>
      </c>
      <c r="E327" s="235"/>
      <c r="F327" s="237" t="s">
        <v>478</v>
      </c>
      <c r="G327" s="235"/>
      <c r="H327" s="238">
        <v>145.34999999999999</v>
      </c>
      <c r="I327" s="239"/>
      <c r="J327" s="235"/>
      <c r="K327" s="235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175</v>
      </c>
      <c r="AU327" s="244" t="s">
        <v>81</v>
      </c>
      <c r="AV327" s="13" t="s">
        <v>81</v>
      </c>
      <c r="AW327" s="13" t="s">
        <v>4</v>
      </c>
      <c r="AX327" s="13" t="s">
        <v>79</v>
      </c>
      <c r="AY327" s="244" t="s">
        <v>162</v>
      </c>
    </row>
    <row r="328" s="2" customFormat="1" ht="24.15" customHeight="1">
      <c r="A328" s="40"/>
      <c r="B328" s="41"/>
      <c r="C328" s="214" t="s">
        <v>479</v>
      </c>
      <c r="D328" s="214" t="s">
        <v>164</v>
      </c>
      <c r="E328" s="215" t="s">
        <v>480</v>
      </c>
      <c r="F328" s="216" t="s">
        <v>481</v>
      </c>
      <c r="G328" s="217" t="s">
        <v>300</v>
      </c>
      <c r="H328" s="218">
        <v>11</v>
      </c>
      <c r="I328" s="219"/>
      <c r="J328" s="220">
        <f>ROUND(I328*H328,2)</f>
        <v>0</v>
      </c>
      <c r="K328" s="216" t="s">
        <v>168</v>
      </c>
      <c r="L328" s="46"/>
      <c r="M328" s="221" t="s">
        <v>19</v>
      </c>
      <c r="N328" s="222" t="s">
        <v>43</v>
      </c>
      <c r="O328" s="86"/>
      <c r="P328" s="223">
        <f>O328*H328</f>
        <v>0</v>
      </c>
      <c r="Q328" s="223">
        <v>0</v>
      </c>
      <c r="R328" s="223">
        <f>Q328*H328</f>
        <v>0</v>
      </c>
      <c r="S328" s="223">
        <v>0</v>
      </c>
      <c r="T328" s="224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25" t="s">
        <v>169</v>
      </c>
      <c r="AT328" s="225" t="s">
        <v>164</v>
      </c>
      <c r="AU328" s="225" t="s">
        <v>81</v>
      </c>
      <c r="AY328" s="19" t="s">
        <v>162</v>
      </c>
      <c r="BE328" s="226">
        <f>IF(N328="základní",J328,0)</f>
        <v>0</v>
      </c>
      <c r="BF328" s="226">
        <f>IF(N328="snížená",J328,0)</f>
        <v>0</v>
      </c>
      <c r="BG328" s="226">
        <f>IF(N328="zákl. přenesená",J328,0)</f>
        <v>0</v>
      </c>
      <c r="BH328" s="226">
        <f>IF(N328="sníž. přenesená",J328,0)</f>
        <v>0</v>
      </c>
      <c r="BI328" s="226">
        <f>IF(N328="nulová",J328,0)</f>
        <v>0</v>
      </c>
      <c r="BJ328" s="19" t="s">
        <v>79</v>
      </c>
      <c r="BK328" s="226">
        <f>ROUND(I328*H328,2)</f>
        <v>0</v>
      </c>
      <c r="BL328" s="19" t="s">
        <v>169</v>
      </c>
      <c r="BM328" s="225" t="s">
        <v>482</v>
      </c>
    </row>
    <row r="329" s="2" customFormat="1">
      <c r="A329" s="40"/>
      <c r="B329" s="41"/>
      <c r="C329" s="42"/>
      <c r="D329" s="227" t="s">
        <v>171</v>
      </c>
      <c r="E329" s="42"/>
      <c r="F329" s="228" t="s">
        <v>483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171</v>
      </c>
      <c r="AU329" s="19" t="s">
        <v>81</v>
      </c>
    </row>
    <row r="330" s="2" customFormat="1">
      <c r="A330" s="40"/>
      <c r="B330" s="41"/>
      <c r="C330" s="42"/>
      <c r="D330" s="232" t="s">
        <v>173</v>
      </c>
      <c r="E330" s="42"/>
      <c r="F330" s="233" t="s">
        <v>484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173</v>
      </c>
      <c r="AU330" s="19" t="s">
        <v>81</v>
      </c>
    </row>
    <row r="331" s="13" customFormat="1">
      <c r="A331" s="13"/>
      <c r="B331" s="234"/>
      <c r="C331" s="235"/>
      <c r="D331" s="227" t="s">
        <v>175</v>
      </c>
      <c r="E331" s="236" t="s">
        <v>19</v>
      </c>
      <c r="F331" s="237" t="s">
        <v>485</v>
      </c>
      <c r="G331" s="235"/>
      <c r="H331" s="238">
        <v>11</v>
      </c>
      <c r="I331" s="239"/>
      <c r="J331" s="235"/>
      <c r="K331" s="235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175</v>
      </c>
      <c r="AU331" s="244" t="s">
        <v>81</v>
      </c>
      <c r="AV331" s="13" t="s">
        <v>81</v>
      </c>
      <c r="AW331" s="13" t="s">
        <v>33</v>
      </c>
      <c r="AX331" s="13" t="s">
        <v>79</v>
      </c>
      <c r="AY331" s="244" t="s">
        <v>162</v>
      </c>
    </row>
    <row r="332" s="2" customFormat="1" ht="24.15" customHeight="1">
      <c r="A332" s="40"/>
      <c r="B332" s="41"/>
      <c r="C332" s="256" t="s">
        <v>486</v>
      </c>
      <c r="D332" s="256" t="s">
        <v>237</v>
      </c>
      <c r="E332" s="257" t="s">
        <v>487</v>
      </c>
      <c r="F332" s="258" t="s">
        <v>488</v>
      </c>
      <c r="G332" s="259" t="s">
        <v>300</v>
      </c>
      <c r="H332" s="260">
        <v>11.109999999999999</v>
      </c>
      <c r="I332" s="261"/>
      <c r="J332" s="262">
        <f>ROUND(I332*H332,2)</f>
        <v>0</v>
      </c>
      <c r="K332" s="258" t="s">
        <v>168</v>
      </c>
      <c r="L332" s="263"/>
      <c r="M332" s="264" t="s">
        <v>19</v>
      </c>
      <c r="N332" s="265" t="s">
        <v>43</v>
      </c>
      <c r="O332" s="86"/>
      <c r="P332" s="223">
        <f>O332*H332</f>
        <v>0</v>
      </c>
      <c r="Q332" s="223">
        <v>0.00077999999999999999</v>
      </c>
      <c r="R332" s="223">
        <f>Q332*H332</f>
        <v>0.0086657999999999995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217</v>
      </c>
      <c r="AT332" s="225" t="s">
        <v>237</v>
      </c>
      <c r="AU332" s="225" t="s">
        <v>81</v>
      </c>
      <c r="AY332" s="19" t="s">
        <v>162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169</v>
      </c>
      <c r="BM332" s="225" t="s">
        <v>489</v>
      </c>
    </row>
    <row r="333" s="2" customFormat="1">
      <c r="A333" s="40"/>
      <c r="B333" s="41"/>
      <c r="C333" s="42"/>
      <c r="D333" s="227" t="s">
        <v>171</v>
      </c>
      <c r="E333" s="42"/>
      <c r="F333" s="228" t="s">
        <v>488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171</v>
      </c>
      <c r="AU333" s="19" t="s">
        <v>81</v>
      </c>
    </row>
    <row r="334" s="13" customFormat="1">
      <c r="A334" s="13"/>
      <c r="B334" s="234"/>
      <c r="C334" s="235"/>
      <c r="D334" s="227" t="s">
        <v>175</v>
      </c>
      <c r="E334" s="236" t="s">
        <v>19</v>
      </c>
      <c r="F334" s="237" t="s">
        <v>485</v>
      </c>
      <c r="G334" s="235"/>
      <c r="H334" s="238">
        <v>11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175</v>
      </c>
      <c r="AU334" s="244" t="s">
        <v>81</v>
      </c>
      <c r="AV334" s="13" t="s">
        <v>81</v>
      </c>
      <c r="AW334" s="13" t="s">
        <v>33</v>
      </c>
      <c r="AX334" s="13" t="s">
        <v>79</v>
      </c>
      <c r="AY334" s="244" t="s">
        <v>162</v>
      </c>
    </row>
    <row r="335" s="13" customFormat="1">
      <c r="A335" s="13"/>
      <c r="B335" s="234"/>
      <c r="C335" s="235"/>
      <c r="D335" s="227" t="s">
        <v>175</v>
      </c>
      <c r="E335" s="235"/>
      <c r="F335" s="237" t="s">
        <v>490</v>
      </c>
      <c r="G335" s="235"/>
      <c r="H335" s="238">
        <v>11.109999999999999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175</v>
      </c>
      <c r="AU335" s="244" t="s">
        <v>81</v>
      </c>
      <c r="AV335" s="13" t="s">
        <v>81</v>
      </c>
      <c r="AW335" s="13" t="s">
        <v>4</v>
      </c>
      <c r="AX335" s="13" t="s">
        <v>79</v>
      </c>
      <c r="AY335" s="244" t="s">
        <v>162</v>
      </c>
    </row>
    <row r="336" s="2" customFormat="1" ht="24.15" customHeight="1">
      <c r="A336" s="40"/>
      <c r="B336" s="41"/>
      <c r="C336" s="214" t="s">
        <v>491</v>
      </c>
      <c r="D336" s="214" t="s">
        <v>164</v>
      </c>
      <c r="E336" s="215" t="s">
        <v>492</v>
      </c>
      <c r="F336" s="216" t="s">
        <v>493</v>
      </c>
      <c r="G336" s="217" t="s">
        <v>300</v>
      </c>
      <c r="H336" s="218">
        <v>36.5</v>
      </c>
      <c r="I336" s="219"/>
      <c r="J336" s="220">
        <f>ROUND(I336*H336,2)</f>
        <v>0</v>
      </c>
      <c r="K336" s="216" t="s">
        <v>168</v>
      </c>
      <c r="L336" s="46"/>
      <c r="M336" s="221" t="s">
        <v>19</v>
      </c>
      <c r="N336" s="222" t="s">
        <v>43</v>
      </c>
      <c r="O336" s="86"/>
      <c r="P336" s="223">
        <f>O336*H336</f>
        <v>0</v>
      </c>
      <c r="Q336" s="223">
        <v>1.0000000000000001E-05</v>
      </c>
      <c r="R336" s="223">
        <f>Q336*H336</f>
        <v>0.00036500000000000004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169</v>
      </c>
      <c r="AT336" s="225" t="s">
        <v>164</v>
      </c>
      <c r="AU336" s="225" t="s">
        <v>81</v>
      </c>
      <c r="AY336" s="19" t="s">
        <v>162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79</v>
      </c>
      <c r="BK336" s="226">
        <f>ROUND(I336*H336,2)</f>
        <v>0</v>
      </c>
      <c r="BL336" s="19" t="s">
        <v>169</v>
      </c>
      <c r="BM336" s="225" t="s">
        <v>494</v>
      </c>
    </row>
    <row r="337" s="2" customFormat="1">
      <c r="A337" s="40"/>
      <c r="B337" s="41"/>
      <c r="C337" s="42"/>
      <c r="D337" s="227" t="s">
        <v>171</v>
      </c>
      <c r="E337" s="42"/>
      <c r="F337" s="228" t="s">
        <v>495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171</v>
      </c>
      <c r="AU337" s="19" t="s">
        <v>81</v>
      </c>
    </row>
    <row r="338" s="2" customFormat="1">
      <c r="A338" s="40"/>
      <c r="B338" s="41"/>
      <c r="C338" s="42"/>
      <c r="D338" s="232" t="s">
        <v>173</v>
      </c>
      <c r="E338" s="42"/>
      <c r="F338" s="233" t="s">
        <v>496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173</v>
      </c>
      <c r="AU338" s="19" t="s">
        <v>81</v>
      </c>
    </row>
    <row r="339" s="2" customFormat="1" ht="16.5" customHeight="1">
      <c r="A339" s="40"/>
      <c r="B339" s="41"/>
      <c r="C339" s="256" t="s">
        <v>497</v>
      </c>
      <c r="D339" s="256" t="s">
        <v>237</v>
      </c>
      <c r="E339" s="257" t="s">
        <v>498</v>
      </c>
      <c r="F339" s="258" t="s">
        <v>499</v>
      </c>
      <c r="G339" s="259" t="s">
        <v>300</v>
      </c>
      <c r="H339" s="260">
        <v>37.594999999999999</v>
      </c>
      <c r="I339" s="261"/>
      <c r="J339" s="262">
        <f>ROUND(I339*H339,2)</f>
        <v>0</v>
      </c>
      <c r="K339" s="258" t="s">
        <v>168</v>
      </c>
      <c r="L339" s="263"/>
      <c r="M339" s="264" t="s">
        <v>19</v>
      </c>
      <c r="N339" s="265" t="s">
        <v>43</v>
      </c>
      <c r="O339" s="86"/>
      <c r="P339" s="223">
        <f>O339*H339</f>
        <v>0</v>
      </c>
      <c r="Q339" s="223">
        <v>0.0025899999999999999</v>
      </c>
      <c r="R339" s="223">
        <f>Q339*H339</f>
        <v>0.097371049999999987</v>
      </c>
      <c r="S339" s="223">
        <v>0</v>
      </c>
      <c r="T339" s="224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25" t="s">
        <v>217</v>
      </c>
      <c r="AT339" s="225" t="s">
        <v>237</v>
      </c>
      <c r="AU339" s="225" t="s">
        <v>81</v>
      </c>
      <c r="AY339" s="19" t="s">
        <v>162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19" t="s">
        <v>79</v>
      </c>
      <c r="BK339" s="226">
        <f>ROUND(I339*H339,2)</f>
        <v>0</v>
      </c>
      <c r="BL339" s="19" t="s">
        <v>169</v>
      </c>
      <c r="BM339" s="225" t="s">
        <v>500</v>
      </c>
    </row>
    <row r="340" s="2" customFormat="1">
      <c r="A340" s="40"/>
      <c r="B340" s="41"/>
      <c r="C340" s="42"/>
      <c r="D340" s="227" t="s">
        <v>171</v>
      </c>
      <c r="E340" s="42"/>
      <c r="F340" s="228" t="s">
        <v>499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171</v>
      </c>
      <c r="AU340" s="19" t="s">
        <v>81</v>
      </c>
    </row>
    <row r="341" s="13" customFormat="1">
      <c r="A341" s="13"/>
      <c r="B341" s="234"/>
      <c r="C341" s="235"/>
      <c r="D341" s="227" t="s">
        <v>175</v>
      </c>
      <c r="E341" s="236" t="s">
        <v>19</v>
      </c>
      <c r="F341" s="237" t="s">
        <v>501</v>
      </c>
      <c r="G341" s="235"/>
      <c r="H341" s="238">
        <v>36.5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175</v>
      </c>
      <c r="AU341" s="244" t="s">
        <v>81</v>
      </c>
      <c r="AV341" s="13" t="s">
        <v>81</v>
      </c>
      <c r="AW341" s="13" t="s">
        <v>33</v>
      </c>
      <c r="AX341" s="13" t="s">
        <v>79</v>
      </c>
      <c r="AY341" s="244" t="s">
        <v>162</v>
      </c>
    </row>
    <row r="342" s="13" customFormat="1">
      <c r="A342" s="13"/>
      <c r="B342" s="234"/>
      <c r="C342" s="235"/>
      <c r="D342" s="227" t="s">
        <v>175</v>
      </c>
      <c r="E342" s="235"/>
      <c r="F342" s="237" t="s">
        <v>502</v>
      </c>
      <c r="G342" s="235"/>
      <c r="H342" s="238">
        <v>37.594999999999999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175</v>
      </c>
      <c r="AU342" s="244" t="s">
        <v>81</v>
      </c>
      <c r="AV342" s="13" t="s">
        <v>81</v>
      </c>
      <c r="AW342" s="13" t="s">
        <v>4</v>
      </c>
      <c r="AX342" s="13" t="s">
        <v>79</v>
      </c>
      <c r="AY342" s="244" t="s">
        <v>162</v>
      </c>
    </row>
    <row r="343" s="2" customFormat="1" ht="33" customHeight="1">
      <c r="A343" s="40"/>
      <c r="B343" s="41"/>
      <c r="C343" s="214" t="s">
        <v>503</v>
      </c>
      <c r="D343" s="214" t="s">
        <v>164</v>
      </c>
      <c r="E343" s="215" t="s">
        <v>504</v>
      </c>
      <c r="F343" s="216" t="s">
        <v>505</v>
      </c>
      <c r="G343" s="217" t="s">
        <v>381</v>
      </c>
      <c r="H343" s="218">
        <v>6</v>
      </c>
      <c r="I343" s="219"/>
      <c r="J343" s="220">
        <f>ROUND(I343*H343,2)</f>
        <v>0</v>
      </c>
      <c r="K343" s="216" t="s">
        <v>168</v>
      </c>
      <c r="L343" s="46"/>
      <c r="M343" s="221" t="s">
        <v>19</v>
      </c>
      <c r="N343" s="222" t="s">
        <v>43</v>
      </c>
      <c r="O343" s="86"/>
      <c r="P343" s="223">
        <f>O343*H343</f>
        <v>0</v>
      </c>
      <c r="Q343" s="223">
        <v>0</v>
      </c>
      <c r="R343" s="223">
        <f>Q343*H343</f>
        <v>0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169</v>
      </c>
      <c r="AT343" s="225" t="s">
        <v>164</v>
      </c>
      <c r="AU343" s="225" t="s">
        <v>81</v>
      </c>
      <c r="AY343" s="19" t="s">
        <v>162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79</v>
      </c>
      <c r="BK343" s="226">
        <f>ROUND(I343*H343,2)</f>
        <v>0</v>
      </c>
      <c r="BL343" s="19" t="s">
        <v>169</v>
      </c>
      <c r="BM343" s="225" t="s">
        <v>506</v>
      </c>
    </row>
    <row r="344" s="2" customFormat="1">
      <c r="A344" s="40"/>
      <c r="B344" s="41"/>
      <c r="C344" s="42"/>
      <c r="D344" s="227" t="s">
        <v>171</v>
      </c>
      <c r="E344" s="42"/>
      <c r="F344" s="228" t="s">
        <v>507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171</v>
      </c>
      <c r="AU344" s="19" t="s">
        <v>81</v>
      </c>
    </row>
    <row r="345" s="2" customFormat="1">
      <c r="A345" s="40"/>
      <c r="B345" s="41"/>
      <c r="C345" s="42"/>
      <c r="D345" s="232" t="s">
        <v>173</v>
      </c>
      <c r="E345" s="42"/>
      <c r="F345" s="233" t="s">
        <v>508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173</v>
      </c>
      <c r="AU345" s="19" t="s">
        <v>81</v>
      </c>
    </row>
    <row r="346" s="13" customFormat="1">
      <c r="A346" s="13"/>
      <c r="B346" s="234"/>
      <c r="C346" s="235"/>
      <c r="D346" s="227" t="s">
        <v>175</v>
      </c>
      <c r="E346" s="236" t="s">
        <v>19</v>
      </c>
      <c r="F346" s="237" t="s">
        <v>509</v>
      </c>
      <c r="G346" s="235"/>
      <c r="H346" s="238">
        <v>6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175</v>
      </c>
      <c r="AU346" s="244" t="s">
        <v>81</v>
      </c>
      <c r="AV346" s="13" t="s">
        <v>81</v>
      </c>
      <c r="AW346" s="13" t="s">
        <v>33</v>
      </c>
      <c r="AX346" s="13" t="s">
        <v>72</v>
      </c>
      <c r="AY346" s="244" t="s">
        <v>162</v>
      </c>
    </row>
    <row r="347" s="14" customFormat="1">
      <c r="A347" s="14"/>
      <c r="B347" s="245"/>
      <c r="C347" s="246"/>
      <c r="D347" s="227" t="s">
        <v>175</v>
      </c>
      <c r="E347" s="247" t="s">
        <v>19</v>
      </c>
      <c r="F347" s="248" t="s">
        <v>177</v>
      </c>
      <c r="G347" s="246"/>
      <c r="H347" s="249">
        <v>6</v>
      </c>
      <c r="I347" s="250"/>
      <c r="J347" s="246"/>
      <c r="K347" s="246"/>
      <c r="L347" s="251"/>
      <c r="M347" s="252"/>
      <c r="N347" s="253"/>
      <c r="O347" s="253"/>
      <c r="P347" s="253"/>
      <c r="Q347" s="253"/>
      <c r="R347" s="253"/>
      <c r="S347" s="253"/>
      <c r="T347" s="25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5" t="s">
        <v>175</v>
      </c>
      <c r="AU347" s="255" t="s">
        <v>81</v>
      </c>
      <c r="AV347" s="14" t="s">
        <v>169</v>
      </c>
      <c r="AW347" s="14" t="s">
        <v>33</v>
      </c>
      <c r="AX347" s="14" t="s">
        <v>79</v>
      </c>
      <c r="AY347" s="255" t="s">
        <v>162</v>
      </c>
    </row>
    <row r="348" s="2" customFormat="1" ht="16.5" customHeight="1">
      <c r="A348" s="40"/>
      <c r="B348" s="41"/>
      <c r="C348" s="256" t="s">
        <v>510</v>
      </c>
      <c r="D348" s="256" t="s">
        <v>237</v>
      </c>
      <c r="E348" s="257" t="s">
        <v>511</v>
      </c>
      <c r="F348" s="258" t="s">
        <v>512</v>
      </c>
      <c r="G348" s="259" t="s">
        <v>381</v>
      </c>
      <c r="H348" s="260">
        <v>4</v>
      </c>
      <c r="I348" s="261"/>
      <c r="J348" s="262">
        <f>ROUND(I348*H348,2)</f>
        <v>0</v>
      </c>
      <c r="K348" s="258" t="s">
        <v>168</v>
      </c>
      <c r="L348" s="263"/>
      <c r="M348" s="264" t="s">
        <v>19</v>
      </c>
      <c r="N348" s="265" t="s">
        <v>43</v>
      </c>
      <c r="O348" s="86"/>
      <c r="P348" s="223">
        <f>O348*H348</f>
        <v>0</v>
      </c>
      <c r="Q348" s="223">
        <v>0.00064999999999999997</v>
      </c>
      <c r="R348" s="223">
        <f>Q348*H348</f>
        <v>0.0025999999999999999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217</v>
      </c>
      <c r="AT348" s="225" t="s">
        <v>237</v>
      </c>
      <c r="AU348" s="225" t="s">
        <v>81</v>
      </c>
      <c r="AY348" s="19" t="s">
        <v>162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79</v>
      </c>
      <c r="BK348" s="226">
        <f>ROUND(I348*H348,2)</f>
        <v>0</v>
      </c>
      <c r="BL348" s="19" t="s">
        <v>169</v>
      </c>
      <c r="BM348" s="225" t="s">
        <v>513</v>
      </c>
    </row>
    <row r="349" s="2" customFormat="1">
      <c r="A349" s="40"/>
      <c r="B349" s="41"/>
      <c r="C349" s="42"/>
      <c r="D349" s="227" t="s">
        <v>171</v>
      </c>
      <c r="E349" s="42"/>
      <c r="F349" s="228" t="s">
        <v>512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171</v>
      </c>
      <c r="AU349" s="19" t="s">
        <v>81</v>
      </c>
    </row>
    <row r="350" s="2" customFormat="1" ht="16.5" customHeight="1">
      <c r="A350" s="40"/>
      <c r="B350" s="41"/>
      <c r="C350" s="256" t="s">
        <v>514</v>
      </c>
      <c r="D350" s="256" t="s">
        <v>237</v>
      </c>
      <c r="E350" s="257" t="s">
        <v>515</v>
      </c>
      <c r="F350" s="258" t="s">
        <v>516</v>
      </c>
      <c r="G350" s="259" t="s">
        <v>381</v>
      </c>
      <c r="H350" s="260">
        <v>2</v>
      </c>
      <c r="I350" s="261"/>
      <c r="J350" s="262">
        <f>ROUND(I350*H350,2)</f>
        <v>0</v>
      </c>
      <c r="K350" s="258" t="s">
        <v>168</v>
      </c>
      <c r="L350" s="263"/>
      <c r="M350" s="264" t="s">
        <v>19</v>
      </c>
      <c r="N350" s="265" t="s">
        <v>43</v>
      </c>
      <c r="O350" s="86"/>
      <c r="P350" s="223">
        <f>O350*H350</f>
        <v>0</v>
      </c>
      <c r="Q350" s="223">
        <v>0.00029</v>
      </c>
      <c r="R350" s="223">
        <f>Q350*H350</f>
        <v>0.00058</v>
      </c>
      <c r="S350" s="223">
        <v>0</v>
      </c>
      <c r="T350" s="224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25" t="s">
        <v>217</v>
      </c>
      <c r="AT350" s="225" t="s">
        <v>237</v>
      </c>
      <c r="AU350" s="225" t="s">
        <v>81</v>
      </c>
      <c r="AY350" s="19" t="s">
        <v>162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9" t="s">
        <v>79</v>
      </c>
      <c r="BK350" s="226">
        <f>ROUND(I350*H350,2)</f>
        <v>0</v>
      </c>
      <c r="BL350" s="19" t="s">
        <v>169</v>
      </c>
      <c r="BM350" s="225" t="s">
        <v>517</v>
      </c>
    </row>
    <row r="351" s="2" customFormat="1">
      <c r="A351" s="40"/>
      <c r="B351" s="41"/>
      <c r="C351" s="42"/>
      <c r="D351" s="227" t="s">
        <v>171</v>
      </c>
      <c r="E351" s="42"/>
      <c r="F351" s="228" t="s">
        <v>516</v>
      </c>
      <c r="G351" s="42"/>
      <c r="H351" s="42"/>
      <c r="I351" s="229"/>
      <c r="J351" s="42"/>
      <c r="K351" s="42"/>
      <c r="L351" s="46"/>
      <c r="M351" s="230"/>
      <c r="N351" s="231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171</v>
      </c>
      <c r="AU351" s="19" t="s">
        <v>81</v>
      </c>
    </row>
    <row r="352" s="2" customFormat="1" ht="33" customHeight="1">
      <c r="A352" s="40"/>
      <c r="B352" s="41"/>
      <c r="C352" s="214" t="s">
        <v>518</v>
      </c>
      <c r="D352" s="214" t="s">
        <v>164</v>
      </c>
      <c r="E352" s="215" t="s">
        <v>519</v>
      </c>
      <c r="F352" s="216" t="s">
        <v>520</v>
      </c>
      <c r="G352" s="217" t="s">
        <v>381</v>
      </c>
      <c r="H352" s="218">
        <v>1</v>
      </c>
      <c r="I352" s="219"/>
      <c r="J352" s="220">
        <f>ROUND(I352*H352,2)</f>
        <v>0</v>
      </c>
      <c r="K352" s="216" t="s">
        <v>168</v>
      </c>
      <c r="L352" s="46"/>
      <c r="M352" s="221" t="s">
        <v>19</v>
      </c>
      <c r="N352" s="222" t="s">
        <v>43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169</v>
      </c>
      <c r="AT352" s="225" t="s">
        <v>164</v>
      </c>
      <c r="AU352" s="225" t="s">
        <v>81</v>
      </c>
      <c r="AY352" s="19" t="s">
        <v>162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169</v>
      </c>
      <c r="BM352" s="225" t="s">
        <v>521</v>
      </c>
    </row>
    <row r="353" s="2" customFormat="1">
      <c r="A353" s="40"/>
      <c r="B353" s="41"/>
      <c r="C353" s="42"/>
      <c r="D353" s="227" t="s">
        <v>171</v>
      </c>
      <c r="E353" s="42"/>
      <c r="F353" s="228" t="s">
        <v>522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171</v>
      </c>
      <c r="AU353" s="19" t="s">
        <v>81</v>
      </c>
    </row>
    <row r="354" s="2" customFormat="1">
      <c r="A354" s="40"/>
      <c r="B354" s="41"/>
      <c r="C354" s="42"/>
      <c r="D354" s="232" t="s">
        <v>173</v>
      </c>
      <c r="E354" s="42"/>
      <c r="F354" s="233" t="s">
        <v>523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173</v>
      </c>
      <c r="AU354" s="19" t="s">
        <v>81</v>
      </c>
    </row>
    <row r="355" s="2" customFormat="1" ht="24.15" customHeight="1">
      <c r="A355" s="40"/>
      <c r="B355" s="41"/>
      <c r="C355" s="256" t="s">
        <v>524</v>
      </c>
      <c r="D355" s="256" t="s">
        <v>237</v>
      </c>
      <c r="E355" s="257" t="s">
        <v>525</v>
      </c>
      <c r="F355" s="258" t="s">
        <v>526</v>
      </c>
      <c r="G355" s="259" t="s">
        <v>381</v>
      </c>
      <c r="H355" s="260">
        <v>1</v>
      </c>
      <c r="I355" s="261"/>
      <c r="J355" s="262">
        <f>ROUND(I355*H355,2)</f>
        <v>0</v>
      </c>
      <c r="K355" s="258" t="s">
        <v>168</v>
      </c>
      <c r="L355" s="263"/>
      <c r="M355" s="264" t="s">
        <v>19</v>
      </c>
      <c r="N355" s="265" t="s">
        <v>43</v>
      </c>
      <c r="O355" s="86"/>
      <c r="P355" s="223">
        <f>O355*H355</f>
        <v>0</v>
      </c>
      <c r="Q355" s="223">
        <v>0.0015399999999999999</v>
      </c>
      <c r="R355" s="223">
        <f>Q355*H355</f>
        <v>0.0015399999999999999</v>
      </c>
      <c r="S355" s="223">
        <v>0</v>
      </c>
      <c r="T355" s="224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25" t="s">
        <v>217</v>
      </c>
      <c r="AT355" s="225" t="s">
        <v>237</v>
      </c>
      <c r="AU355" s="225" t="s">
        <v>81</v>
      </c>
      <c r="AY355" s="19" t="s">
        <v>162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9" t="s">
        <v>79</v>
      </c>
      <c r="BK355" s="226">
        <f>ROUND(I355*H355,2)</f>
        <v>0</v>
      </c>
      <c r="BL355" s="19" t="s">
        <v>169</v>
      </c>
      <c r="BM355" s="225" t="s">
        <v>527</v>
      </c>
    </row>
    <row r="356" s="2" customFormat="1">
      <c r="A356" s="40"/>
      <c r="B356" s="41"/>
      <c r="C356" s="42"/>
      <c r="D356" s="227" t="s">
        <v>171</v>
      </c>
      <c r="E356" s="42"/>
      <c r="F356" s="228" t="s">
        <v>526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171</v>
      </c>
      <c r="AU356" s="19" t="s">
        <v>81</v>
      </c>
    </row>
    <row r="357" s="2" customFormat="1" ht="24.15" customHeight="1">
      <c r="A357" s="40"/>
      <c r="B357" s="41"/>
      <c r="C357" s="214" t="s">
        <v>528</v>
      </c>
      <c r="D357" s="214" t="s">
        <v>164</v>
      </c>
      <c r="E357" s="215" t="s">
        <v>529</v>
      </c>
      <c r="F357" s="216" t="s">
        <v>530</v>
      </c>
      <c r="G357" s="217" t="s">
        <v>167</v>
      </c>
      <c r="H357" s="218">
        <v>0.60599999999999998</v>
      </c>
      <c r="I357" s="219"/>
      <c r="J357" s="220">
        <f>ROUND(I357*H357,2)</f>
        <v>0</v>
      </c>
      <c r="K357" s="216" t="s">
        <v>168</v>
      </c>
      <c r="L357" s="46"/>
      <c r="M357" s="221" t="s">
        <v>19</v>
      </c>
      <c r="N357" s="222" t="s">
        <v>43</v>
      </c>
      <c r="O357" s="86"/>
      <c r="P357" s="223">
        <f>O357*H357</f>
        <v>0</v>
      </c>
      <c r="Q357" s="223">
        <v>0</v>
      </c>
      <c r="R357" s="223">
        <f>Q357*H357</f>
        <v>0</v>
      </c>
      <c r="S357" s="223">
        <v>0.32000000000000001</v>
      </c>
      <c r="T357" s="224">
        <f>S357*H357</f>
        <v>0.19392000000000001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169</v>
      </c>
      <c r="AT357" s="225" t="s">
        <v>164</v>
      </c>
      <c r="AU357" s="225" t="s">
        <v>81</v>
      </c>
      <c r="AY357" s="19" t="s">
        <v>162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79</v>
      </c>
      <c r="BK357" s="226">
        <f>ROUND(I357*H357,2)</f>
        <v>0</v>
      </c>
      <c r="BL357" s="19" t="s">
        <v>169</v>
      </c>
      <c r="BM357" s="225" t="s">
        <v>531</v>
      </c>
    </row>
    <row r="358" s="2" customFormat="1">
      <c r="A358" s="40"/>
      <c r="B358" s="41"/>
      <c r="C358" s="42"/>
      <c r="D358" s="227" t="s">
        <v>171</v>
      </c>
      <c r="E358" s="42"/>
      <c r="F358" s="228" t="s">
        <v>532</v>
      </c>
      <c r="G358" s="42"/>
      <c r="H358" s="42"/>
      <c r="I358" s="229"/>
      <c r="J358" s="42"/>
      <c r="K358" s="42"/>
      <c r="L358" s="46"/>
      <c r="M358" s="230"/>
      <c r="N358" s="231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171</v>
      </c>
      <c r="AU358" s="19" t="s">
        <v>81</v>
      </c>
    </row>
    <row r="359" s="2" customFormat="1">
      <c r="A359" s="40"/>
      <c r="B359" s="41"/>
      <c r="C359" s="42"/>
      <c r="D359" s="232" t="s">
        <v>173</v>
      </c>
      <c r="E359" s="42"/>
      <c r="F359" s="233" t="s">
        <v>533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173</v>
      </c>
      <c r="AU359" s="19" t="s">
        <v>81</v>
      </c>
    </row>
    <row r="360" s="13" customFormat="1">
      <c r="A360" s="13"/>
      <c r="B360" s="234"/>
      <c r="C360" s="235"/>
      <c r="D360" s="227" t="s">
        <v>175</v>
      </c>
      <c r="E360" s="236" t="s">
        <v>19</v>
      </c>
      <c r="F360" s="237" t="s">
        <v>534</v>
      </c>
      <c r="G360" s="235"/>
      <c r="H360" s="238">
        <v>0.433</v>
      </c>
      <c r="I360" s="239"/>
      <c r="J360" s="235"/>
      <c r="K360" s="235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175</v>
      </c>
      <c r="AU360" s="244" t="s">
        <v>81</v>
      </c>
      <c r="AV360" s="13" t="s">
        <v>81</v>
      </c>
      <c r="AW360" s="13" t="s">
        <v>33</v>
      </c>
      <c r="AX360" s="13" t="s">
        <v>72</v>
      </c>
      <c r="AY360" s="244" t="s">
        <v>162</v>
      </c>
    </row>
    <row r="361" s="13" customFormat="1">
      <c r="A361" s="13"/>
      <c r="B361" s="234"/>
      <c r="C361" s="235"/>
      <c r="D361" s="227" t="s">
        <v>175</v>
      </c>
      <c r="E361" s="236" t="s">
        <v>19</v>
      </c>
      <c r="F361" s="237" t="s">
        <v>535</v>
      </c>
      <c r="G361" s="235"/>
      <c r="H361" s="238">
        <v>0.17299999999999999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175</v>
      </c>
      <c r="AU361" s="244" t="s">
        <v>81</v>
      </c>
      <c r="AV361" s="13" t="s">
        <v>81</v>
      </c>
      <c r="AW361" s="13" t="s">
        <v>33</v>
      </c>
      <c r="AX361" s="13" t="s">
        <v>72</v>
      </c>
      <c r="AY361" s="244" t="s">
        <v>162</v>
      </c>
    </row>
    <row r="362" s="14" customFormat="1">
      <c r="A362" s="14"/>
      <c r="B362" s="245"/>
      <c r="C362" s="246"/>
      <c r="D362" s="227" t="s">
        <v>175</v>
      </c>
      <c r="E362" s="247" t="s">
        <v>19</v>
      </c>
      <c r="F362" s="248" t="s">
        <v>177</v>
      </c>
      <c r="G362" s="246"/>
      <c r="H362" s="249">
        <v>0.60599999999999998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175</v>
      </c>
      <c r="AU362" s="255" t="s">
        <v>81</v>
      </c>
      <c r="AV362" s="14" t="s">
        <v>169</v>
      </c>
      <c r="AW362" s="14" t="s">
        <v>33</v>
      </c>
      <c r="AX362" s="14" t="s">
        <v>79</v>
      </c>
      <c r="AY362" s="255" t="s">
        <v>162</v>
      </c>
    </row>
    <row r="363" s="2" customFormat="1" ht="24.15" customHeight="1">
      <c r="A363" s="40"/>
      <c r="B363" s="41"/>
      <c r="C363" s="214" t="s">
        <v>536</v>
      </c>
      <c r="D363" s="214" t="s">
        <v>164</v>
      </c>
      <c r="E363" s="215" t="s">
        <v>537</v>
      </c>
      <c r="F363" s="216" t="s">
        <v>538</v>
      </c>
      <c r="G363" s="217" t="s">
        <v>381</v>
      </c>
      <c r="H363" s="218">
        <v>2</v>
      </c>
      <c r="I363" s="219"/>
      <c r="J363" s="220">
        <f>ROUND(I363*H363,2)</f>
        <v>0</v>
      </c>
      <c r="K363" s="216" t="s">
        <v>168</v>
      </c>
      <c r="L363" s="46"/>
      <c r="M363" s="221" t="s">
        <v>19</v>
      </c>
      <c r="N363" s="222" t="s">
        <v>43</v>
      </c>
      <c r="O363" s="86"/>
      <c r="P363" s="223">
        <f>O363*H363</f>
        <v>0</v>
      </c>
      <c r="Q363" s="223">
        <v>0.040000000000000001</v>
      </c>
      <c r="R363" s="223">
        <f>Q363*H363</f>
        <v>0.080000000000000002</v>
      </c>
      <c r="S363" s="223">
        <v>0</v>
      </c>
      <c r="T363" s="224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25" t="s">
        <v>169</v>
      </c>
      <c r="AT363" s="225" t="s">
        <v>164</v>
      </c>
      <c r="AU363" s="225" t="s">
        <v>81</v>
      </c>
      <c r="AY363" s="19" t="s">
        <v>162</v>
      </c>
      <c r="BE363" s="226">
        <f>IF(N363="základní",J363,0)</f>
        <v>0</v>
      </c>
      <c r="BF363" s="226">
        <f>IF(N363="snížená",J363,0)</f>
        <v>0</v>
      </c>
      <c r="BG363" s="226">
        <f>IF(N363="zákl. přenesená",J363,0)</f>
        <v>0</v>
      </c>
      <c r="BH363" s="226">
        <f>IF(N363="sníž. přenesená",J363,0)</f>
        <v>0</v>
      </c>
      <c r="BI363" s="226">
        <f>IF(N363="nulová",J363,0)</f>
        <v>0</v>
      </c>
      <c r="BJ363" s="19" t="s">
        <v>79</v>
      </c>
      <c r="BK363" s="226">
        <f>ROUND(I363*H363,2)</f>
        <v>0</v>
      </c>
      <c r="BL363" s="19" t="s">
        <v>169</v>
      </c>
      <c r="BM363" s="225" t="s">
        <v>539</v>
      </c>
    </row>
    <row r="364" s="2" customFormat="1">
      <c r="A364" s="40"/>
      <c r="B364" s="41"/>
      <c r="C364" s="42"/>
      <c r="D364" s="227" t="s">
        <v>171</v>
      </c>
      <c r="E364" s="42"/>
      <c r="F364" s="228" t="s">
        <v>540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171</v>
      </c>
      <c r="AU364" s="19" t="s">
        <v>81</v>
      </c>
    </row>
    <row r="365" s="2" customFormat="1">
      <c r="A365" s="40"/>
      <c r="B365" s="41"/>
      <c r="C365" s="42"/>
      <c r="D365" s="232" t="s">
        <v>173</v>
      </c>
      <c r="E365" s="42"/>
      <c r="F365" s="233" t="s">
        <v>541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173</v>
      </c>
      <c r="AU365" s="19" t="s">
        <v>81</v>
      </c>
    </row>
    <row r="366" s="13" customFormat="1">
      <c r="A366" s="13"/>
      <c r="B366" s="234"/>
      <c r="C366" s="235"/>
      <c r="D366" s="227" t="s">
        <v>175</v>
      </c>
      <c r="E366" s="236" t="s">
        <v>19</v>
      </c>
      <c r="F366" s="237" t="s">
        <v>542</v>
      </c>
      <c r="G366" s="235"/>
      <c r="H366" s="238">
        <v>1</v>
      </c>
      <c r="I366" s="239"/>
      <c r="J366" s="235"/>
      <c r="K366" s="235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175</v>
      </c>
      <c r="AU366" s="244" t="s">
        <v>81</v>
      </c>
      <c r="AV366" s="13" t="s">
        <v>81</v>
      </c>
      <c r="AW366" s="13" t="s">
        <v>33</v>
      </c>
      <c r="AX366" s="13" t="s">
        <v>72</v>
      </c>
      <c r="AY366" s="244" t="s">
        <v>162</v>
      </c>
    </row>
    <row r="367" s="13" customFormat="1">
      <c r="A367" s="13"/>
      <c r="B367" s="234"/>
      <c r="C367" s="235"/>
      <c r="D367" s="227" t="s">
        <v>175</v>
      </c>
      <c r="E367" s="236" t="s">
        <v>19</v>
      </c>
      <c r="F367" s="237" t="s">
        <v>543</v>
      </c>
      <c r="G367" s="235"/>
      <c r="H367" s="238">
        <v>1</v>
      </c>
      <c r="I367" s="239"/>
      <c r="J367" s="235"/>
      <c r="K367" s="235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175</v>
      </c>
      <c r="AU367" s="244" t="s">
        <v>81</v>
      </c>
      <c r="AV367" s="13" t="s">
        <v>81</v>
      </c>
      <c r="AW367" s="13" t="s">
        <v>33</v>
      </c>
      <c r="AX367" s="13" t="s">
        <v>72</v>
      </c>
      <c r="AY367" s="244" t="s">
        <v>162</v>
      </c>
    </row>
    <row r="368" s="14" customFormat="1">
      <c r="A368" s="14"/>
      <c r="B368" s="245"/>
      <c r="C368" s="246"/>
      <c r="D368" s="227" t="s">
        <v>175</v>
      </c>
      <c r="E368" s="247" t="s">
        <v>19</v>
      </c>
      <c r="F368" s="248" t="s">
        <v>177</v>
      </c>
      <c r="G368" s="246"/>
      <c r="H368" s="249">
        <v>2</v>
      </c>
      <c r="I368" s="250"/>
      <c r="J368" s="246"/>
      <c r="K368" s="246"/>
      <c r="L368" s="251"/>
      <c r="M368" s="252"/>
      <c r="N368" s="253"/>
      <c r="O368" s="253"/>
      <c r="P368" s="253"/>
      <c r="Q368" s="253"/>
      <c r="R368" s="253"/>
      <c r="S368" s="253"/>
      <c r="T368" s="25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5" t="s">
        <v>175</v>
      </c>
      <c r="AU368" s="255" t="s">
        <v>81</v>
      </c>
      <c r="AV368" s="14" t="s">
        <v>169</v>
      </c>
      <c r="AW368" s="14" t="s">
        <v>33</v>
      </c>
      <c r="AX368" s="14" t="s">
        <v>79</v>
      </c>
      <c r="AY368" s="255" t="s">
        <v>162</v>
      </c>
    </row>
    <row r="369" s="2" customFormat="1" ht="33" customHeight="1">
      <c r="A369" s="40"/>
      <c r="B369" s="41"/>
      <c r="C369" s="214" t="s">
        <v>544</v>
      </c>
      <c r="D369" s="214" t="s">
        <v>164</v>
      </c>
      <c r="E369" s="215" t="s">
        <v>545</v>
      </c>
      <c r="F369" s="216" t="s">
        <v>546</v>
      </c>
      <c r="G369" s="217" t="s">
        <v>381</v>
      </c>
      <c r="H369" s="218">
        <v>1</v>
      </c>
      <c r="I369" s="219"/>
      <c r="J369" s="220">
        <f>ROUND(I369*H369,2)</f>
        <v>0</v>
      </c>
      <c r="K369" s="216" t="s">
        <v>168</v>
      </c>
      <c r="L369" s="46"/>
      <c r="M369" s="221" t="s">
        <v>19</v>
      </c>
      <c r="N369" s="222" t="s">
        <v>43</v>
      </c>
      <c r="O369" s="86"/>
      <c r="P369" s="223">
        <f>O369*H369</f>
        <v>0</v>
      </c>
      <c r="Q369" s="223">
        <v>0.0065500000000000003</v>
      </c>
      <c r="R369" s="223">
        <f>Q369*H369</f>
        <v>0.0065500000000000003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169</v>
      </c>
      <c r="AT369" s="225" t="s">
        <v>164</v>
      </c>
      <c r="AU369" s="225" t="s">
        <v>81</v>
      </c>
      <c r="AY369" s="19" t="s">
        <v>162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79</v>
      </c>
      <c r="BK369" s="226">
        <f>ROUND(I369*H369,2)</f>
        <v>0</v>
      </c>
      <c r="BL369" s="19" t="s">
        <v>169</v>
      </c>
      <c r="BM369" s="225" t="s">
        <v>547</v>
      </c>
    </row>
    <row r="370" s="2" customFormat="1">
      <c r="A370" s="40"/>
      <c r="B370" s="41"/>
      <c r="C370" s="42"/>
      <c r="D370" s="227" t="s">
        <v>171</v>
      </c>
      <c r="E370" s="42"/>
      <c r="F370" s="228" t="s">
        <v>548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171</v>
      </c>
      <c r="AU370" s="19" t="s">
        <v>81</v>
      </c>
    </row>
    <row r="371" s="2" customFormat="1">
      <c r="A371" s="40"/>
      <c r="B371" s="41"/>
      <c r="C371" s="42"/>
      <c r="D371" s="232" t="s">
        <v>173</v>
      </c>
      <c r="E371" s="42"/>
      <c r="F371" s="233" t="s">
        <v>549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173</v>
      </c>
      <c r="AU371" s="19" t="s">
        <v>81</v>
      </c>
    </row>
    <row r="372" s="13" customFormat="1">
      <c r="A372" s="13"/>
      <c r="B372" s="234"/>
      <c r="C372" s="235"/>
      <c r="D372" s="227" t="s">
        <v>175</v>
      </c>
      <c r="E372" s="236" t="s">
        <v>19</v>
      </c>
      <c r="F372" s="237" t="s">
        <v>542</v>
      </c>
      <c r="G372" s="235"/>
      <c r="H372" s="238">
        <v>1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175</v>
      </c>
      <c r="AU372" s="244" t="s">
        <v>81</v>
      </c>
      <c r="AV372" s="13" t="s">
        <v>81</v>
      </c>
      <c r="AW372" s="13" t="s">
        <v>33</v>
      </c>
      <c r="AX372" s="13" t="s">
        <v>79</v>
      </c>
      <c r="AY372" s="244" t="s">
        <v>162</v>
      </c>
    </row>
    <row r="373" s="2" customFormat="1" ht="33" customHeight="1">
      <c r="A373" s="40"/>
      <c r="B373" s="41"/>
      <c r="C373" s="214" t="s">
        <v>550</v>
      </c>
      <c r="D373" s="214" t="s">
        <v>164</v>
      </c>
      <c r="E373" s="215" t="s">
        <v>551</v>
      </c>
      <c r="F373" s="216" t="s">
        <v>552</v>
      </c>
      <c r="G373" s="217" t="s">
        <v>381</v>
      </c>
      <c r="H373" s="218">
        <v>1</v>
      </c>
      <c r="I373" s="219"/>
      <c r="J373" s="220">
        <f>ROUND(I373*H373,2)</f>
        <v>0</v>
      </c>
      <c r="K373" s="216" t="s">
        <v>168</v>
      </c>
      <c r="L373" s="46"/>
      <c r="M373" s="221" t="s">
        <v>19</v>
      </c>
      <c r="N373" s="222" t="s">
        <v>43</v>
      </c>
      <c r="O373" s="86"/>
      <c r="P373" s="223">
        <f>O373*H373</f>
        <v>0</v>
      </c>
      <c r="Q373" s="223">
        <v>0.01048</v>
      </c>
      <c r="R373" s="223">
        <f>Q373*H373</f>
        <v>0.01048</v>
      </c>
      <c r="S373" s="223">
        <v>0</v>
      </c>
      <c r="T373" s="224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25" t="s">
        <v>169</v>
      </c>
      <c r="AT373" s="225" t="s">
        <v>164</v>
      </c>
      <c r="AU373" s="225" t="s">
        <v>81</v>
      </c>
      <c r="AY373" s="19" t="s">
        <v>162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19" t="s">
        <v>79</v>
      </c>
      <c r="BK373" s="226">
        <f>ROUND(I373*H373,2)</f>
        <v>0</v>
      </c>
      <c r="BL373" s="19" t="s">
        <v>169</v>
      </c>
      <c r="BM373" s="225" t="s">
        <v>553</v>
      </c>
    </row>
    <row r="374" s="2" customFormat="1">
      <c r="A374" s="40"/>
      <c r="B374" s="41"/>
      <c r="C374" s="42"/>
      <c r="D374" s="227" t="s">
        <v>171</v>
      </c>
      <c r="E374" s="42"/>
      <c r="F374" s="228" t="s">
        <v>554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171</v>
      </c>
      <c r="AU374" s="19" t="s">
        <v>81</v>
      </c>
    </row>
    <row r="375" s="2" customFormat="1">
      <c r="A375" s="40"/>
      <c r="B375" s="41"/>
      <c r="C375" s="42"/>
      <c r="D375" s="232" t="s">
        <v>173</v>
      </c>
      <c r="E375" s="42"/>
      <c r="F375" s="233" t="s">
        <v>555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173</v>
      </c>
      <c r="AU375" s="19" t="s">
        <v>81</v>
      </c>
    </row>
    <row r="376" s="13" customFormat="1">
      <c r="A376" s="13"/>
      <c r="B376" s="234"/>
      <c r="C376" s="235"/>
      <c r="D376" s="227" t="s">
        <v>175</v>
      </c>
      <c r="E376" s="236" t="s">
        <v>19</v>
      </c>
      <c r="F376" s="237" t="s">
        <v>543</v>
      </c>
      <c r="G376" s="235"/>
      <c r="H376" s="238">
        <v>1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175</v>
      </c>
      <c r="AU376" s="244" t="s">
        <v>81</v>
      </c>
      <c r="AV376" s="13" t="s">
        <v>81</v>
      </c>
      <c r="AW376" s="13" t="s">
        <v>33</v>
      </c>
      <c r="AX376" s="13" t="s">
        <v>79</v>
      </c>
      <c r="AY376" s="244" t="s">
        <v>162</v>
      </c>
    </row>
    <row r="377" s="2" customFormat="1" ht="24.15" customHeight="1">
      <c r="A377" s="40"/>
      <c r="B377" s="41"/>
      <c r="C377" s="214" t="s">
        <v>556</v>
      </c>
      <c r="D377" s="214" t="s">
        <v>164</v>
      </c>
      <c r="E377" s="215" t="s">
        <v>557</v>
      </c>
      <c r="F377" s="216" t="s">
        <v>558</v>
      </c>
      <c r="G377" s="217" t="s">
        <v>381</v>
      </c>
      <c r="H377" s="218">
        <v>2</v>
      </c>
      <c r="I377" s="219"/>
      <c r="J377" s="220">
        <f>ROUND(I377*H377,2)</f>
        <v>0</v>
      </c>
      <c r="K377" s="216" t="s">
        <v>168</v>
      </c>
      <c r="L377" s="46"/>
      <c r="M377" s="221" t="s">
        <v>19</v>
      </c>
      <c r="N377" s="222" t="s">
        <v>43</v>
      </c>
      <c r="O377" s="86"/>
      <c r="P377" s="223">
        <f>O377*H377</f>
        <v>0</v>
      </c>
      <c r="Q377" s="223">
        <v>0.00362</v>
      </c>
      <c r="R377" s="223">
        <f>Q377*H377</f>
        <v>0.0072399999999999999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169</v>
      </c>
      <c r="AT377" s="225" t="s">
        <v>164</v>
      </c>
      <c r="AU377" s="225" t="s">
        <v>81</v>
      </c>
      <c r="AY377" s="19" t="s">
        <v>162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169</v>
      </c>
      <c r="BM377" s="225" t="s">
        <v>559</v>
      </c>
    </row>
    <row r="378" s="2" customFormat="1">
      <c r="A378" s="40"/>
      <c r="B378" s="41"/>
      <c r="C378" s="42"/>
      <c r="D378" s="227" t="s">
        <v>171</v>
      </c>
      <c r="E378" s="42"/>
      <c r="F378" s="228" t="s">
        <v>560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171</v>
      </c>
      <c r="AU378" s="19" t="s">
        <v>81</v>
      </c>
    </row>
    <row r="379" s="2" customFormat="1">
      <c r="A379" s="40"/>
      <c r="B379" s="41"/>
      <c r="C379" s="42"/>
      <c r="D379" s="232" t="s">
        <v>173</v>
      </c>
      <c r="E379" s="42"/>
      <c r="F379" s="233" t="s">
        <v>561</v>
      </c>
      <c r="G379" s="42"/>
      <c r="H379" s="42"/>
      <c r="I379" s="229"/>
      <c r="J379" s="42"/>
      <c r="K379" s="42"/>
      <c r="L379" s="46"/>
      <c r="M379" s="230"/>
      <c r="N379" s="231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173</v>
      </c>
      <c r="AU379" s="19" t="s">
        <v>81</v>
      </c>
    </row>
    <row r="380" s="13" customFormat="1">
      <c r="A380" s="13"/>
      <c r="B380" s="234"/>
      <c r="C380" s="235"/>
      <c r="D380" s="227" t="s">
        <v>175</v>
      </c>
      <c r="E380" s="236" t="s">
        <v>19</v>
      </c>
      <c r="F380" s="237" t="s">
        <v>542</v>
      </c>
      <c r="G380" s="235"/>
      <c r="H380" s="238">
        <v>1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175</v>
      </c>
      <c r="AU380" s="244" t="s">
        <v>81</v>
      </c>
      <c r="AV380" s="13" t="s">
        <v>81</v>
      </c>
      <c r="AW380" s="13" t="s">
        <v>33</v>
      </c>
      <c r="AX380" s="13" t="s">
        <v>72</v>
      </c>
      <c r="AY380" s="244" t="s">
        <v>162</v>
      </c>
    </row>
    <row r="381" s="13" customFormat="1">
      <c r="A381" s="13"/>
      <c r="B381" s="234"/>
      <c r="C381" s="235"/>
      <c r="D381" s="227" t="s">
        <v>175</v>
      </c>
      <c r="E381" s="236" t="s">
        <v>19</v>
      </c>
      <c r="F381" s="237" t="s">
        <v>543</v>
      </c>
      <c r="G381" s="235"/>
      <c r="H381" s="238">
        <v>1</v>
      </c>
      <c r="I381" s="239"/>
      <c r="J381" s="235"/>
      <c r="K381" s="235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175</v>
      </c>
      <c r="AU381" s="244" t="s">
        <v>81</v>
      </c>
      <c r="AV381" s="13" t="s">
        <v>81</v>
      </c>
      <c r="AW381" s="13" t="s">
        <v>33</v>
      </c>
      <c r="AX381" s="13" t="s">
        <v>72</v>
      </c>
      <c r="AY381" s="244" t="s">
        <v>162</v>
      </c>
    </row>
    <row r="382" s="14" customFormat="1">
      <c r="A382" s="14"/>
      <c r="B382" s="245"/>
      <c r="C382" s="246"/>
      <c r="D382" s="227" t="s">
        <v>175</v>
      </c>
      <c r="E382" s="247" t="s">
        <v>19</v>
      </c>
      <c r="F382" s="248" t="s">
        <v>177</v>
      </c>
      <c r="G382" s="246"/>
      <c r="H382" s="249">
        <v>2</v>
      </c>
      <c r="I382" s="250"/>
      <c r="J382" s="246"/>
      <c r="K382" s="246"/>
      <c r="L382" s="251"/>
      <c r="M382" s="252"/>
      <c r="N382" s="253"/>
      <c r="O382" s="253"/>
      <c r="P382" s="253"/>
      <c r="Q382" s="253"/>
      <c r="R382" s="253"/>
      <c r="S382" s="253"/>
      <c r="T382" s="25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5" t="s">
        <v>175</v>
      </c>
      <c r="AU382" s="255" t="s">
        <v>81</v>
      </c>
      <c r="AV382" s="14" t="s">
        <v>169</v>
      </c>
      <c r="AW382" s="14" t="s">
        <v>33</v>
      </c>
      <c r="AX382" s="14" t="s">
        <v>79</v>
      </c>
      <c r="AY382" s="255" t="s">
        <v>162</v>
      </c>
    </row>
    <row r="383" s="2" customFormat="1" ht="24.15" customHeight="1">
      <c r="A383" s="40"/>
      <c r="B383" s="41"/>
      <c r="C383" s="214" t="s">
        <v>562</v>
      </c>
      <c r="D383" s="214" t="s">
        <v>164</v>
      </c>
      <c r="E383" s="215" t="s">
        <v>563</v>
      </c>
      <c r="F383" s="216" t="s">
        <v>564</v>
      </c>
      <c r="G383" s="217" t="s">
        <v>381</v>
      </c>
      <c r="H383" s="218">
        <v>2</v>
      </c>
      <c r="I383" s="219"/>
      <c r="J383" s="220">
        <f>ROUND(I383*H383,2)</f>
        <v>0</v>
      </c>
      <c r="K383" s="216" t="s">
        <v>168</v>
      </c>
      <c r="L383" s="46"/>
      <c r="M383" s="221" t="s">
        <v>19</v>
      </c>
      <c r="N383" s="222" t="s">
        <v>43</v>
      </c>
      <c r="O383" s="86"/>
      <c r="P383" s="223">
        <f>O383*H383</f>
        <v>0</v>
      </c>
      <c r="Q383" s="223">
        <v>0</v>
      </c>
      <c r="R383" s="223">
        <f>Q383*H383</f>
        <v>0</v>
      </c>
      <c r="S383" s="223">
        <v>0</v>
      </c>
      <c r="T383" s="224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25" t="s">
        <v>169</v>
      </c>
      <c r="AT383" s="225" t="s">
        <v>164</v>
      </c>
      <c r="AU383" s="225" t="s">
        <v>81</v>
      </c>
      <c r="AY383" s="19" t="s">
        <v>162</v>
      </c>
      <c r="BE383" s="226">
        <f>IF(N383="základní",J383,0)</f>
        <v>0</v>
      </c>
      <c r="BF383" s="226">
        <f>IF(N383="snížená",J383,0)</f>
        <v>0</v>
      </c>
      <c r="BG383" s="226">
        <f>IF(N383="zákl. přenesená",J383,0)</f>
        <v>0</v>
      </c>
      <c r="BH383" s="226">
        <f>IF(N383="sníž. přenesená",J383,0)</f>
        <v>0</v>
      </c>
      <c r="BI383" s="226">
        <f>IF(N383="nulová",J383,0)</f>
        <v>0</v>
      </c>
      <c r="BJ383" s="19" t="s">
        <v>79</v>
      </c>
      <c r="BK383" s="226">
        <f>ROUND(I383*H383,2)</f>
        <v>0</v>
      </c>
      <c r="BL383" s="19" t="s">
        <v>169</v>
      </c>
      <c r="BM383" s="225" t="s">
        <v>565</v>
      </c>
    </row>
    <row r="384" s="2" customFormat="1">
      <c r="A384" s="40"/>
      <c r="B384" s="41"/>
      <c r="C384" s="42"/>
      <c r="D384" s="227" t="s">
        <v>171</v>
      </c>
      <c r="E384" s="42"/>
      <c r="F384" s="228" t="s">
        <v>566</v>
      </c>
      <c r="G384" s="42"/>
      <c r="H384" s="42"/>
      <c r="I384" s="229"/>
      <c r="J384" s="42"/>
      <c r="K384" s="42"/>
      <c r="L384" s="46"/>
      <c r="M384" s="230"/>
      <c r="N384" s="231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171</v>
      </c>
      <c r="AU384" s="19" t="s">
        <v>81</v>
      </c>
    </row>
    <row r="385" s="2" customFormat="1">
      <c r="A385" s="40"/>
      <c r="B385" s="41"/>
      <c r="C385" s="42"/>
      <c r="D385" s="232" t="s">
        <v>173</v>
      </c>
      <c r="E385" s="42"/>
      <c r="F385" s="233" t="s">
        <v>567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173</v>
      </c>
      <c r="AU385" s="19" t="s">
        <v>81</v>
      </c>
    </row>
    <row r="386" s="13" customFormat="1">
      <c r="A386" s="13"/>
      <c r="B386" s="234"/>
      <c r="C386" s="235"/>
      <c r="D386" s="227" t="s">
        <v>175</v>
      </c>
      <c r="E386" s="236" t="s">
        <v>19</v>
      </c>
      <c r="F386" s="237" t="s">
        <v>542</v>
      </c>
      <c r="G386" s="235"/>
      <c r="H386" s="238">
        <v>1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175</v>
      </c>
      <c r="AU386" s="244" t="s">
        <v>81</v>
      </c>
      <c r="AV386" s="13" t="s">
        <v>81</v>
      </c>
      <c r="AW386" s="13" t="s">
        <v>33</v>
      </c>
      <c r="AX386" s="13" t="s">
        <v>72</v>
      </c>
      <c r="AY386" s="244" t="s">
        <v>162</v>
      </c>
    </row>
    <row r="387" s="13" customFormat="1">
      <c r="A387" s="13"/>
      <c r="B387" s="234"/>
      <c r="C387" s="235"/>
      <c r="D387" s="227" t="s">
        <v>175</v>
      </c>
      <c r="E387" s="236" t="s">
        <v>19</v>
      </c>
      <c r="F387" s="237" t="s">
        <v>543</v>
      </c>
      <c r="G387" s="235"/>
      <c r="H387" s="238">
        <v>1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175</v>
      </c>
      <c r="AU387" s="244" t="s">
        <v>81</v>
      </c>
      <c r="AV387" s="13" t="s">
        <v>81</v>
      </c>
      <c r="AW387" s="13" t="s">
        <v>33</v>
      </c>
      <c r="AX387" s="13" t="s">
        <v>72</v>
      </c>
      <c r="AY387" s="244" t="s">
        <v>162</v>
      </c>
    </row>
    <row r="388" s="14" customFormat="1">
      <c r="A388" s="14"/>
      <c r="B388" s="245"/>
      <c r="C388" s="246"/>
      <c r="D388" s="227" t="s">
        <v>175</v>
      </c>
      <c r="E388" s="247" t="s">
        <v>19</v>
      </c>
      <c r="F388" s="248" t="s">
        <v>177</v>
      </c>
      <c r="G388" s="246"/>
      <c r="H388" s="249">
        <v>2</v>
      </c>
      <c r="I388" s="250"/>
      <c r="J388" s="246"/>
      <c r="K388" s="246"/>
      <c r="L388" s="251"/>
      <c r="M388" s="252"/>
      <c r="N388" s="253"/>
      <c r="O388" s="253"/>
      <c r="P388" s="253"/>
      <c r="Q388" s="253"/>
      <c r="R388" s="253"/>
      <c r="S388" s="253"/>
      <c r="T388" s="25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5" t="s">
        <v>175</v>
      </c>
      <c r="AU388" s="255" t="s">
        <v>81</v>
      </c>
      <c r="AV388" s="14" t="s">
        <v>169</v>
      </c>
      <c r="AW388" s="14" t="s">
        <v>33</v>
      </c>
      <c r="AX388" s="14" t="s">
        <v>79</v>
      </c>
      <c r="AY388" s="255" t="s">
        <v>162</v>
      </c>
    </row>
    <row r="389" s="2" customFormat="1" ht="33" customHeight="1">
      <c r="A389" s="40"/>
      <c r="B389" s="41"/>
      <c r="C389" s="214" t="s">
        <v>568</v>
      </c>
      <c r="D389" s="214" t="s">
        <v>164</v>
      </c>
      <c r="E389" s="215" t="s">
        <v>569</v>
      </c>
      <c r="F389" s="216" t="s">
        <v>570</v>
      </c>
      <c r="G389" s="217" t="s">
        <v>381</v>
      </c>
      <c r="H389" s="218">
        <v>1</v>
      </c>
      <c r="I389" s="219"/>
      <c r="J389" s="220">
        <f>ROUND(I389*H389,2)</f>
        <v>0</v>
      </c>
      <c r="K389" s="216" t="s">
        <v>168</v>
      </c>
      <c r="L389" s="46"/>
      <c r="M389" s="221" t="s">
        <v>19</v>
      </c>
      <c r="N389" s="222" t="s">
        <v>43</v>
      </c>
      <c r="O389" s="86"/>
      <c r="P389" s="223">
        <f>O389*H389</f>
        <v>0</v>
      </c>
      <c r="Q389" s="223">
        <v>0.035349999999999999</v>
      </c>
      <c r="R389" s="223">
        <f>Q389*H389</f>
        <v>0.035349999999999999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169</v>
      </c>
      <c r="AT389" s="225" t="s">
        <v>164</v>
      </c>
      <c r="AU389" s="225" t="s">
        <v>81</v>
      </c>
      <c r="AY389" s="19" t="s">
        <v>162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79</v>
      </c>
      <c r="BK389" s="226">
        <f>ROUND(I389*H389,2)</f>
        <v>0</v>
      </c>
      <c r="BL389" s="19" t="s">
        <v>169</v>
      </c>
      <c r="BM389" s="225" t="s">
        <v>571</v>
      </c>
    </row>
    <row r="390" s="2" customFormat="1">
      <c r="A390" s="40"/>
      <c r="B390" s="41"/>
      <c r="C390" s="42"/>
      <c r="D390" s="227" t="s">
        <v>171</v>
      </c>
      <c r="E390" s="42"/>
      <c r="F390" s="228" t="s">
        <v>572</v>
      </c>
      <c r="G390" s="42"/>
      <c r="H390" s="42"/>
      <c r="I390" s="229"/>
      <c r="J390" s="42"/>
      <c r="K390" s="42"/>
      <c r="L390" s="46"/>
      <c r="M390" s="230"/>
      <c r="N390" s="231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171</v>
      </c>
      <c r="AU390" s="19" t="s">
        <v>81</v>
      </c>
    </row>
    <row r="391" s="2" customFormat="1">
      <c r="A391" s="40"/>
      <c r="B391" s="41"/>
      <c r="C391" s="42"/>
      <c r="D391" s="232" t="s">
        <v>173</v>
      </c>
      <c r="E391" s="42"/>
      <c r="F391" s="233" t="s">
        <v>573</v>
      </c>
      <c r="G391" s="42"/>
      <c r="H391" s="42"/>
      <c r="I391" s="229"/>
      <c r="J391" s="42"/>
      <c r="K391" s="42"/>
      <c r="L391" s="46"/>
      <c r="M391" s="230"/>
      <c r="N391" s="231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173</v>
      </c>
      <c r="AU391" s="19" t="s">
        <v>81</v>
      </c>
    </row>
    <row r="392" s="13" customFormat="1">
      <c r="A392" s="13"/>
      <c r="B392" s="234"/>
      <c r="C392" s="235"/>
      <c r="D392" s="227" t="s">
        <v>175</v>
      </c>
      <c r="E392" s="236" t="s">
        <v>19</v>
      </c>
      <c r="F392" s="237" t="s">
        <v>543</v>
      </c>
      <c r="G392" s="235"/>
      <c r="H392" s="238">
        <v>1</v>
      </c>
      <c r="I392" s="239"/>
      <c r="J392" s="235"/>
      <c r="K392" s="235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175</v>
      </c>
      <c r="AU392" s="244" t="s">
        <v>81</v>
      </c>
      <c r="AV392" s="13" t="s">
        <v>81</v>
      </c>
      <c r="AW392" s="13" t="s">
        <v>33</v>
      </c>
      <c r="AX392" s="13" t="s">
        <v>79</v>
      </c>
      <c r="AY392" s="244" t="s">
        <v>162</v>
      </c>
    </row>
    <row r="393" s="2" customFormat="1" ht="33" customHeight="1">
      <c r="A393" s="40"/>
      <c r="B393" s="41"/>
      <c r="C393" s="214" t="s">
        <v>574</v>
      </c>
      <c r="D393" s="214" t="s">
        <v>164</v>
      </c>
      <c r="E393" s="215" t="s">
        <v>575</v>
      </c>
      <c r="F393" s="216" t="s">
        <v>576</v>
      </c>
      <c r="G393" s="217" t="s">
        <v>381</v>
      </c>
      <c r="H393" s="218">
        <v>1</v>
      </c>
      <c r="I393" s="219"/>
      <c r="J393" s="220">
        <f>ROUND(I393*H393,2)</f>
        <v>0</v>
      </c>
      <c r="K393" s="216" t="s">
        <v>168</v>
      </c>
      <c r="L393" s="46"/>
      <c r="M393" s="221" t="s">
        <v>19</v>
      </c>
      <c r="N393" s="222" t="s">
        <v>43</v>
      </c>
      <c r="O393" s="86"/>
      <c r="P393" s="223">
        <f>O393*H393</f>
        <v>0</v>
      </c>
      <c r="Q393" s="223">
        <v>0.038379999999999997</v>
      </c>
      <c r="R393" s="223">
        <f>Q393*H393</f>
        <v>0.038379999999999997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169</v>
      </c>
      <c r="AT393" s="225" t="s">
        <v>164</v>
      </c>
      <c r="AU393" s="225" t="s">
        <v>81</v>
      </c>
      <c r="AY393" s="19" t="s">
        <v>162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79</v>
      </c>
      <c r="BK393" s="226">
        <f>ROUND(I393*H393,2)</f>
        <v>0</v>
      </c>
      <c r="BL393" s="19" t="s">
        <v>169</v>
      </c>
      <c r="BM393" s="225" t="s">
        <v>577</v>
      </c>
    </row>
    <row r="394" s="2" customFormat="1">
      <c r="A394" s="40"/>
      <c r="B394" s="41"/>
      <c r="C394" s="42"/>
      <c r="D394" s="227" t="s">
        <v>171</v>
      </c>
      <c r="E394" s="42"/>
      <c r="F394" s="228" t="s">
        <v>578</v>
      </c>
      <c r="G394" s="42"/>
      <c r="H394" s="42"/>
      <c r="I394" s="229"/>
      <c r="J394" s="42"/>
      <c r="K394" s="42"/>
      <c r="L394" s="46"/>
      <c r="M394" s="230"/>
      <c r="N394" s="231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171</v>
      </c>
      <c r="AU394" s="19" t="s">
        <v>81</v>
      </c>
    </row>
    <row r="395" s="2" customFormat="1">
      <c r="A395" s="40"/>
      <c r="B395" s="41"/>
      <c r="C395" s="42"/>
      <c r="D395" s="232" t="s">
        <v>173</v>
      </c>
      <c r="E395" s="42"/>
      <c r="F395" s="233" t="s">
        <v>579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173</v>
      </c>
      <c r="AU395" s="19" t="s">
        <v>81</v>
      </c>
    </row>
    <row r="396" s="13" customFormat="1">
      <c r="A396" s="13"/>
      <c r="B396" s="234"/>
      <c r="C396" s="235"/>
      <c r="D396" s="227" t="s">
        <v>175</v>
      </c>
      <c r="E396" s="236" t="s">
        <v>19</v>
      </c>
      <c r="F396" s="237" t="s">
        <v>542</v>
      </c>
      <c r="G396" s="235"/>
      <c r="H396" s="238">
        <v>1</v>
      </c>
      <c r="I396" s="239"/>
      <c r="J396" s="235"/>
      <c r="K396" s="235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175</v>
      </c>
      <c r="AU396" s="244" t="s">
        <v>81</v>
      </c>
      <c r="AV396" s="13" t="s">
        <v>81</v>
      </c>
      <c r="AW396" s="13" t="s">
        <v>33</v>
      </c>
      <c r="AX396" s="13" t="s">
        <v>79</v>
      </c>
      <c r="AY396" s="244" t="s">
        <v>162</v>
      </c>
    </row>
    <row r="397" s="2" customFormat="1" ht="24.15" customHeight="1">
      <c r="A397" s="40"/>
      <c r="B397" s="41"/>
      <c r="C397" s="214" t="s">
        <v>580</v>
      </c>
      <c r="D397" s="214" t="s">
        <v>164</v>
      </c>
      <c r="E397" s="215" t="s">
        <v>581</v>
      </c>
      <c r="F397" s="216" t="s">
        <v>582</v>
      </c>
      <c r="G397" s="217" t="s">
        <v>381</v>
      </c>
      <c r="H397" s="218">
        <v>1</v>
      </c>
      <c r="I397" s="219"/>
      <c r="J397" s="220">
        <f>ROUND(I397*H397,2)</f>
        <v>0</v>
      </c>
      <c r="K397" s="216" t="s">
        <v>168</v>
      </c>
      <c r="L397" s="46"/>
      <c r="M397" s="221" t="s">
        <v>19</v>
      </c>
      <c r="N397" s="222" t="s">
        <v>43</v>
      </c>
      <c r="O397" s="86"/>
      <c r="P397" s="223">
        <f>O397*H397</f>
        <v>0</v>
      </c>
      <c r="Q397" s="223">
        <v>0.068959999999999994</v>
      </c>
      <c r="R397" s="223">
        <f>Q397*H397</f>
        <v>0.068959999999999994</v>
      </c>
      <c r="S397" s="223">
        <v>0</v>
      </c>
      <c r="T397" s="224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25" t="s">
        <v>169</v>
      </c>
      <c r="AT397" s="225" t="s">
        <v>164</v>
      </c>
      <c r="AU397" s="225" t="s">
        <v>81</v>
      </c>
      <c r="AY397" s="19" t="s">
        <v>162</v>
      </c>
      <c r="BE397" s="226">
        <f>IF(N397="základní",J397,0)</f>
        <v>0</v>
      </c>
      <c r="BF397" s="226">
        <f>IF(N397="snížená",J397,0)</f>
        <v>0</v>
      </c>
      <c r="BG397" s="226">
        <f>IF(N397="zákl. přenesená",J397,0)</f>
        <v>0</v>
      </c>
      <c r="BH397" s="226">
        <f>IF(N397="sníž. přenesená",J397,0)</f>
        <v>0</v>
      </c>
      <c r="BI397" s="226">
        <f>IF(N397="nulová",J397,0)</f>
        <v>0</v>
      </c>
      <c r="BJ397" s="19" t="s">
        <v>79</v>
      </c>
      <c r="BK397" s="226">
        <f>ROUND(I397*H397,2)</f>
        <v>0</v>
      </c>
      <c r="BL397" s="19" t="s">
        <v>169</v>
      </c>
      <c r="BM397" s="225" t="s">
        <v>583</v>
      </c>
    </row>
    <row r="398" s="2" customFormat="1">
      <c r="A398" s="40"/>
      <c r="B398" s="41"/>
      <c r="C398" s="42"/>
      <c r="D398" s="227" t="s">
        <v>171</v>
      </c>
      <c r="E398" s="42"/>
      <c r="F398" s="228" t="s">
        <v>584</v>
      </c>
      <c r="G398" s="42"/>
      <c r="H398" s="42"/>
      <c r="I398" s="229"/>
      <c r="J398" s="42"/>
      <c r="K398" s="42"/>
      <c r="L398" s="46"/>
      <c r="M398" s="230"/>
      <c r="N398" s="231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171</v>
      </c>
      <c r="AU398" s="19" t="s">
        <v>81</v>
      </c>
    </row>
    <row r="399" s="2" customFormat="1">
      <c r="A399" s="40"/>
      <c r="B399" s="41"/>
      <c r="C399" s="42"/>
      <c r="D399" s="232" t="s">
        <v>173</v>
      </c>
      <c r="E399" s="42"/>
      <c r="F399" s="233" t="s">
        <v>585</v>
      </c>
      <c r="G399" s="42"/>
      <c r="H399" s="42"/>
      <c r="I399" s="229"/>
      <c r="J399" s="42"/>
      <c r="K399" s="42"/>
      <c r="L399" s="46"/>
      <c r="M399" s="230"/>
      <c r="N399" s="231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173</v>
      </c>
      <c r="AU399" s="19" t="s">
        <v>81</v>
      </c>
    </row>
    <row r="400" s="13" customFormat="1">
      <c r="A400" s="13"/>
      <c r="B400" s="234"/>
      <c r="C400" s="235"/>
      <c r="D400" s="227" t="s">
        <v>175</v>
      </c>
      <c r="E400" s="236" t="s">
        <v>19</v>
      </c>
      <c r="F400" s="237" t="s">
        <v>586</v>
      </c>
      <c r="G400" s="235"/>
      <c r="H400" s="238">
        <v>1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175</v>
      </c>
      <c r="AU400" s="244" t="s">
        <v>81</v>
      </c>
      <c r="AV400" s="13" t="s">
        <v>81</v>
      </c>
      <c r="AW400" s="13" t="s">
        <v>33</v>
      </c>
      <c r="AX400" s="13" t="s">
        <v>79</v>
      </c>
      <c r="AY400" s="244" t="s">
        <v>162</v>
      </c>
    </row>
    <row r="401" s="2" customFormat="1" ht="24.15" customHeight="1">
      <c r="A401" s="40"/>
      <c r="B401" s="41"/>
      <c r="C401" s="214" t="s">
        <v>587</v>
      </c>
      <c r="D401" s="214" t="s">
        <v>164</v>
      </c>
      <c r="E401" s="215" t="s">
        <v>588</v>
      </c>
      <c r="F401" s="216" t="s">
        <v>589</v>
      </c>
      <c r="G401" s="217" t="s">
        <v>381</v>
      </c>
      <c r="H401" s="218">
        <v>1</v>
      </c>
      <c r="I401" s="219"/>
      <c r="J401" s="220">
        <f>ROUND(I401*H401,2)</f>
        <v>0</v>
      </c>
      <c r="K401" s="216" t="s">
        <v>168</v>
      </c>
      <c r="L401" s="46"/>
      <c r="M401" s="221" t="s">
        <v>19</v>
      </c>
      <c r="N401" s="222" t="s">
        <v>43</v>
      </c>
      <c r="O401" s="86"/>
      <c r="P401" s="223">
        <f>O401*H401</f>
        <v>0</v>
      </c>
      <c r="Q401" s="223">
        <v>0.069470000000000004</v>
      </c>
      <c r="R401" s="223">
        <f>Q401*H401</f>
        <v>0.069470000000000004</v>
      </c>
      <c r="S401" s="223">
        <v>0</v>
      </c>
      <c r="T401" s="224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5" t="s">
        <v>169</v>
      </c>
      <c r="AT401" s="225" t="s">
        <v>164</v>
      </c>
      <c r="AU401" s="225" t="s">
        <v>81</v>
      </c>
      <c r="AY401" s="19" t="s">
        <v>162</v>
      </c>
      <c r="BE401" s="226">
        <f>IF(N401="základní",J401,0)</f>
        <v>0</v>
      </c>
      <c r="BF401" s="226">
        <f>IF(N401="snížená",J401,0)</f>
        <v>0</v>
      </c>
      <c r="BG401" s="226">
        <f>IF(N401="zákl. přenesená",J401,0)</f>
        <v>0</v>
      </c>
      <c r="BH401" s="226">
        <f>IF(N401="sníž. přenesená",J401,0)</f>
        <v>0</v>
      </c>
      <c r="BI401" s="226">
        <f>IF(N401="nulová",J401,0)</f>
        <v>0</v>
      </c>
      <c r="BJ401" s="19" t="s">
        <v>79</v>
      </c>
      <c r="BK401" s="226">
        <f>ROUND(I401*H401,2)</f>
        <v>0</v>
      </c>
      <c r="BL401" s="19" t="s">
        <v>169</v>
      </c>
      <c r="BM401" s="225" t="s">
        <v>590</v>
      </c>
    </row>
    <row r="402" s="2" customFormat="1">
      <c r="A402" s="40"/>
      <c r="B402" s="41"/>
      <c r="C402" s="42"/>
      <c r="D402" s="227" t="s">
        <v>171</v>
      </c>
      <c r="E402" s="42"/>
      <c r="F402" s="228" t="s">
        <v>591</v>
      </c>
      <c r="G402" s="42"/>
      <c r="H402" s="42"/>
      <c r="I402" s="229"/>
      <c r="J402" s="42"/>
      <c r="K402" s="42"/>
      <c r="L402" s="46"/>
      <c r="M402" s="230"/>
      <c r="N402" s="231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171</v>
      </c>
      <c r="AU402" s="19" t="s">
        <v>81</v>
      </c>
    </row>
    <row r="403" s="2" customFormat="1">
      <c r="A403" s="40"/>
      <c r="B403" s="41"/>
      <c r="C403" s="42"/>
      <c r="D403" s="232" t="s">
        <v>173</v>
      </c>
      <c r="E403" s="42"/>
      <c r="F403" s="233" t="s">
        <v>592</v>
      </c>
      <c r="G403" s="42"/>
      <c r="H403" s="42"/>
      <c r="I403" s="229"/>
      <c r="J403" s="42"/>
      <c r="K403" s="42"/>
      <c r="L403" s="46"/>
      <c r="M403" s="230"/>
      <c r="N403" s="231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173</v>
      </c>
      <c r="AU403" s="19" t="s">
        <v>81</v>
      </c>
    </row>
    <row r="404" s="13" customFormat="1">
      <c r="A404" s="13"/>
      <c r="B404" s="234"/>
      <c r="C404" s="235"/>
      <c r="D404" s="227" t="s">
        <v>175</v>
      </c>
      <c r="E404" s="236" t="s">
        <v>19</v>
      </c>
      <c r="F404" s="237" t="s">
        <v>593</v>
      </c>
      <c r="G404" s="235"/>
      <c r="H404" s="238">
        <v>1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175</v>
      </c>
      <c r="AU404" s="244" t="s">
        <v>81</v>
      </c>
      <c r="AV404" s="13" t="s">
        <v>81</v>
      </c>
      <c r="AW404" s="13" t="s">
        <v>33</v>
      </c>
      <c r="AX404" s="13" t="s">
        <v>79</v>
      </c>
      <c r="AY404" s="244" t="s">
        <v>162</v>
      </c>
    </row>
    <row r="405" s="2" customFormat="1" ht="33" customHeight="1">
      <c r="A405" s="40"/>
      <c r="B405" s="41"/>
      <c r="C405" s="214" t="s">
        <v>594</v>
      </c>
      <c r="D405" s="214" t="s">
        <v>164</v>
      </c>
      <c r="E405" s="215" t="s">
        <v>595</v>
      </c>
      <c r="F405" s="216" t="s">
        <v>596</v>
      </c>
      <c r="G405" s="217" t="s">
        <v>381</v>
      </c>
      <c r="H405" s="218">
        <v>2</v>
      </c>
      <c r="I405" s="219"/>
      <c r="J405" s="220">
        <f>ROUND(I405*H405,2)</f>
        <v>0</v>
      </c>
      <c r="K405" s="216" t="s">
        <v>168</v>
      </c>
      <c r="L405" s="46"/>
      <c r="M405" s="221" t="s">
        <v>19</v>
      </c>
      <c r="N405" s="222" t="s">
        <v>43</v>
      </c>
      <c r="O405" s="86"/>
      <c r="P405" s="223">
        <f>O405*H405</f>
        <v>0</v>
      </c>
      <c r="Q405" s="223">
        <v>0.01515</v>
      </c>
      <c r="R405" s="223">
        <f>Q405*H405</f>
        <v>0.030300000000000001</v>
      </c>
      <c r="S405" s="223">
        <v>0</v>
      </c>
      <c r="T405" s="224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25" t="s">
        <v>169</v>
      </c>
      <c r="AT405" s="225" t="s">
        <v>164</v>
      </c>
      <c r="AU405" s="225" t="s">
        <v>81</v>
      </c>
      <c r="AY405" s="19" t="s">
        <v>162</v>
      </c>
      <c r="BE405" s="226">
        <f>IF(N405="základní",J405,0)</f>
        <v>0</v>
      </c>
      <c r="BF405" s="226">
        <f>IF(N405="snížená",J405,0)</f>
        <v>0</v>
      </c>
      <c r="BG405" s="226">
        <f>IF(N405="zákl. přenesená",J405,0)</f>
        <v>0</v>
      </c>
      <c r="BH405" s="226">
        <f>IF(N405="sníž. přenesená",J405,0)</f>
        <v>0</v>
      </c>
      <c r="BI405" s="226">
        <f>IF(N405="nulová",J405,0)</f>
        <v>0</v>
      </c>
      <c r="BJ405" s="19" t="s">
        <v>79</v>
      </c>
      <c r="BK405" s="226">
        <f>ROUND(I405*H405,2)</f>
        <v>0</v>
      </c>
      <c r="BL405" s="19" t="s">
        <v>169</v>
      </c>
      <c r="BM405" s="225" t="s">
        <v>597</v>
      </c>
    </row>
    <row r="406" s="2" customFormat="1">
      <c r="A406" s="40"/>
      <c r="B406" s="41"/>
      <c r="C406" s="42"/>
      <c r="D406" s="227" t="s">
        <v>171</v>
      </c>
      <c r="E406" s="42"/>
      <c r="F406" s="228" t="s">
        <v>598</v>
      </c>
      <c r="G406" s="42"/>
      <c r="H406" s="42"/>
      <c r="I406" s="229"/>
      <c r="J406" s="42"/>
      <c r="K406" s="42"/>
      <c r="L406" s="46"/>
      <c r="M406" s="230"/>
      <c r="N406" s="231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171</v>
      </c>
      <c r="AU406" s="19" t="s">
        <v>81</v>
      </c>
    </row>
    <row r="407" s="2" customFormat="1">
      <c r="A407" s="40"/>
      <c r="B407" s="41"/>
      <c r="C407" s="42"/>
      <c r="D407" s="232" t="s">
        <v>173</v>
      </c>
      <c r="E407" s="42"/>
      <c r="F407" s="233" t="s">
        <v>599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173</v>
      </c>
      <c r="AU407" s="19" t="s">
        <v>81</v>
      </c>
    </row>
    <row r="408" s="13" customFormat="1">
      <c r="A408" s="13"/>
      <c r="B408" s="234"/>
      <c r="C408" s="235"/>
      <c r="D408" s="227" t="s">
        <v>175</v>
      </c>
      <c r="E408" s="236" t="s">
        <v>19</v>
      </c>
      <c r="F408" s="237" t="s">
        <v>593</v>
      </c>
      <c r="G408" s="235"/>
      <c r="H408" s="238">
        <v>1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175</v>
      </c>
      <c r="AU408" s="244" t="s">
        <v>81</v>
      </c>
      <c r="AV408" s="13" t="s">
        <v>81</v>
      </c>
      <c r="AW408" s="13" t="s">
        <v>33</v>
      </c>
      <c r="AX408" s="13" t="s">
        <v>72</v>
      </c>
      <c r="AY408" s="244" t="s">
        <v>162</v>
      </c>
    </row>
    <row r="409" s="13" customFormat="1">
      <c r="A409" s="13"/>
      <c r="B409" s="234"/>
      <c r="C409" s="235"/>
      <c r="D409" s="227" t="s">
        <v>175</v>
      </c>
      <c r="E409" s="236" t="s">
        <v>19</v>
      </c>
      <c r="F409" s="237" t="s">
        <v>586</v>
      </c>
      <c r="G409" s="235"/>
      <c r="H409" s="238">
        <v>1</v>
      </c>
      <c r="I409" s="239"/>
      <c r="J409" s="235"/>
      <c r="K409" s="235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175</v>
      </c>
      <c r="AU409" s="244" t="s">
        <v>81</v>
      </c>
      <c r="AV409" s="13" t="s">
        <v>81</v>
      </c>
      <c r="AW409" s="13" t="s">
        <v>33</v>
      </c>
      <c r="AX409" s="13" t="s">
        <v>72</v>
      </c>
      <c r="AY409" s="244" t="s">
        <v>162</v>
      </c>
    </row>
    <row r="410" s="14" customFormat="1">
      <c r="A410" s="14"/>
      <c r="B410" s="245"/>
      <c r="C410" s="246"/>
      <c r="D410" s="227" t="s">
        <v>175</v>
      </c>
      <c r="E410" s="247" t="s">
        <v>19</v>
      </c>
      <c r="F410" s="248" t="s">
        <v>177</v>
      </c>
      <c r="G410" s="246"/>
      <c r="H410" s="249">
        <v>2</v>
      </c>
      <c r="I410" s="250"/>
      <c r="J410" s="246"/>
      <c r="K410" s="246"/>
      <c r="L410" s="251"/>
      <c r="M410" s="252"/>
      <c r="N410" s="253"/>
      <c r="O410" s="253"/>
      <c r="P410" s="253"/>
      <c r="Q410" s="253"/>
      <c r="R410" s="253"/>
      <c r="S410" s="253"/>
      <c r="T410" s="25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5" t="s">
        <v>175</v>
      </c>
      <c r="AU410" s="255" t="s">
        <v>81</v>
      </c>
      <c r="AV410" s="14" t="s">
        <v>169</v>
      </c>
      <c r="AW410" s="14" t="s">
        <v>33</v>
      </c>
      <c r="AX410" s="14" t="s">
        <v>79</v>
      </c>
      <c r="AY410" s="255" t="s">
        <v>162</v>
      </c>
    </row>
    <row r="411" s="2" customFormat="1" ht="24.15" customHeight="1">
      <c r="A411" s="40"/>
      <c r="B411" s="41"/>
      <c r="C411" s="214" t="s">
        <v>600</v>
      </c>
      <c r="D411" s="214" t="s">
        <v>164</v>
      </c>
      <c r="E411" s="215" t="s">
        <v>601</v>
      </c>
      <c r="F411" s="216" t="s">
        <v>602</v>
      </c>
      <c r="G411" s="217" t="s">
        <v>381</v>
      </c>
      <c r="H411" s="218">
        <v>2</v>
      </c>
      <c r="I411" s="219"/>
      <c r="J411" s="220">
        <f>ROUND(I411*H411,2)</f>
        <v>0</v>
      </c>
      <c r="K411" s="216" t="s">
        <v>168</v>
      </c>
      <c r="L411" s="46"/>
      <c r="M411" s="221" t="s">
        <v>19</v>
      </c>
      <c r="N411" s="222" t="s">
        <v>43</v>
      </c>
      <c r="O411" s="86"/>
      <c r="P411" s="223">
        <f>O411*H411</f>
        <v>0</v>
      </c>
      <c r="Q411" s="223">
        <v>0.0062199999999999998</v>
      </c>
      <c r="R411" s="223">
        <f>Q411*H411</f>
        <v>0.01244</v>
      </c>
      <c r="S411" s="223">
        <v>0</v>
      </c>
      <c r="T411" s="224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25" t="s">
        <v>169</v>
      </c>
      <c r="AT411" s="225" t="s">
        <v>164</v>
      </c>
      <c r="AU411" s="225" t="s">
        <v>81</v>
      </c>
      <c r="AY411" s="19" t="s">
        <v>162</v>
      </c>
      <c r="BE411" s="226">
        <f>IF(N411="základní",J411,0)</f>
        <v>0</v>
      </c>
      <c r="BF411" s="226">
        <f>IF(N411="snížená",J411,0)</f>
        <v>0</v>
      </c>
      <c r="BG411" s="226">
        <f>IF(N411="zákl. přenesená",J411,0)</f>
        <v>0</v>
      </c>
      <c r="BH411" s="226">
        <f>IF(N411="sníž. přenesená",J411,0)</f>
        <v>0</v>
      </c>
      <c r="BI411" s="226">
        <f>IF(N411="nulová",J411,0)</f>
        <v>0</v>
      </c>
      <c r="BJ411" s="19" t="s">
        <v>79</v>
      </c>
      <c r="BK411" s="226">
        <f>ROUND(I411*H411,2)</f>
        <v>0</v>
      </c>
      <c r="BL411" s="19" t="s">
        <v>169</v>
      </c>
      <c r="BM411" s="225" t="s">
        <v>603</v>
      </c>
    </row>
    <row r="412" s="2" customFormat="1">
      <c r="A412" s="40"/>
      <c r="B412" s="41"/>
      <c r="C412" s="42"/>
      <c r="D412" s="227" t="s">
        <v>171</v>
      </c>
      <c r="E412" s="42"/>
      <c r="F412" s="228" t="s">
        <v>604</v>
      </c>
      <c r="G412" s="42"/>
      <c r="H412" s="42"/>
      <c r="I412" s="229"/>
      <c r="J412" s="42"/>
      <c r="K412" s="42"/>
      <c r="L412" s="46"/>
      <c r="M412" s="230"/>
      <c r="N412" s="231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171</v>
      </c>
      <c r="AU412" s="19" t="s">
        <v>81</v>
      </c>
    </row>
    <row r="413" s="2" customFormat="1">
      <c r="A413" s="40"/>
      <c r="B413" s="41"/>
      <c r="C413" s="42"/>
      <c r="D413" s="232" t="s">
        <v>173</v>
      </c>
      <c r="E413" s="42"/>
      <c r="F413" s="233" t="s">
        <v>605</v>
      </c>
      <c r="G413" s="42"/>
      <c r="H413" s="42"/>
      <c r="I413" s="229"/>
      <c r="J413" s="42"/>
      <c r="K413" s="42"/>
      <c r="L413" s="46"/>
      <c r="M413" s="230"/>
      <c r="N413" s="231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173</v>
      </c>
      <c r="AU413" s="19" t="s">
        <v>81</v>
      </c>
    </row>
    <row r="414" s="13" customFormat="1">
      <c r="A414" s="13"/>
      <c r="B414" s="234"/>
      <c r="C414" s="235"/>
      <c r="D414" s="227" t="s">
        <v>175</v>
      </c>
      <c r="E414" s="236" t="s">
        <v>19</v>
      </c>
      <c r="F414" s="237" t="s">
        <v>593</v>
      </c>
      <c r="G414" s="235"/>
      <c r="H414" s="238">
        <v>1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175</v>
      </c>
      <c r="AU414" s="244" t="s">
        <v>81</v>
      </c>
      <c r="AV414" s="13" t="s">
        <v>81</v>
      </c>
      <c r="AW414" s="13" t="s">
        <v>33</v>
      </c>
      <c r="AX414" s="13" t="s">
        <v>72</v>
      </c>
      <c r="AY414" s="244" t="s">
        <v>162</v>
      </c>
    </row>
    <row r="415" s="13" customFormat="1">
      <c r="A415" s="13"/>
      <c r="B415" s="234"/>
      <c r="C415" s="235"/>
      <c r="D415" s="227" t="s">
        <v>175</v>
      </c>
      <c r="E415" s="236" t="s">
        <v>19</v>
      </c>
      <c r="F415" s="237" t="s">
        <v>586</v>
      </c>
      <c r="G415" s="235"/>
      <c r="H415" s="238">
        <v>1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175</v>
      </c>
      <c r="AU415" s="244" t="s">
        <v>81</v>
      </c>
      <c r="AV415" s="13" t="s">
        <v>81</v>
      </c>
      <c r="AW415" s="13" t="s">
        <v>33</v>
      </c>
      <c r="AX415" s="13" t="s">
        <v>72</v>
      </c>
      <c r="AY415" s="244" t="s">
        <v>162</v>
      </c>
    </row>
    <row r="416" s="14" customFormat="1">
      <c r="A416" s="14"/>
      <c r="B416" s="245"/>
      <c r="C416" s="246"/>
      <c r="D416" s="227" t="s">
        <v>175</v>
      </c>
      <c r="E416" s="247" t="s">
        <v>19</v>
      </c>
      <c r="F416" s="248" t="s">
        <v>177</v>
      </c>
      <c r="G416" s="246"/>
      <c r="H416" s="249">
        <v>2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175</v>
      </c>
      <c r="AU416" s="255" t="s">
        <v>81</v>
      </c>
      <c r="AV416" s="14" t="s">
        <v>169</v>
      </c>
      <c r="AW416" s="14" t="s">
        <v>33</v>
      </c>
      <c r="AX416" s="14" t="s">
        <v>79</v>
      </c>
      <c r="AY416" s="255" t="s">
        <v>162</v>
      </c>
    </row>
    <row r="417" s="2" customFormat="1" ht="24.15" customHeight="1">
      <c r="A417" s="40"/>
      <c r="B417" s="41"/>
      <c r="C417" s="214" t="s">
        <v>606</v>
      </c>
      <c r="D417" s="214" t="s">
        <v>164</v>
      </c>
      <c r="E417" s="215" t="s">
        <v>607</v>
      </c>
      <c r="F417" s="216" t="s">
        <v>608</v>
      </c>
      <c r="G417" s="217" t="s">
        <v>381</v>
      </c>
      <c r="H417" s="218">
        <v>2</v>
      </c>
      <c r="I417" s="219"/>
      <c r="J417" s="220">
        <f>ROUND(I417*H417,2)</f>
        <v>0</v>
      </c>
      <c r="K417" s="216" t="s">
        <v>168</v>
      </c>
      <c r="L417" s="46"/>
      <c r="M417" s="221" t="s">
        <v>19</v>
      </c>
      <c r="N417" s="222" t="s">
        <v>43</v>
      </c>
      <c r="O417" s="86"/>
      <c r="P417" s="223">
        <f>O417*H417</f>
        <v>0</v>
      </c>
      <c r="Q417" s="223">
        <v>0</v>
      </c>
      <c r="R417" s="223">
        <f>Q417*H417</f>
        <v>0</v>
      </c>
      <c r="S417" s="223">
        <v>0</v>
      </c>
      <c r="T417" s="224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25" t="s">
        <v>169</v>
      </c>
      <c r="AT417" s="225" t="s">
        <v>164</v>
      </c>
      <c r="AU417" s="225" t="s">
        <v>81</v>
      </c>
      <c r="AY417" s="19" t="s">
        <v>162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9" t="s">
        <v>79</v>
      </c>
      <c r="BK417" s="226">
        <f>ROUND(I417*H417,2)</f>
        <v>0</v>
      </c>
      <c r="BL417" s="19" t="s">
        <v>169</v>
      </c>
      <c r="BM417" s="225" t="s">
        <v>609</v>
      </c>
    </row>
    <row r="418" s="2" customFormat="1">
      <c r="A418" s="40"/>
      <c r="B418" s="41"/>
      <c r="C418" s="42"/>
      <c r="D418" s="227" t="s">
        <v>171</v>
      </c>
      <c r="E418" s="42"/>
      <c r="F418" s="228" t="s">
        <v>610</v>
      </c>
      <c r="G418" s="42"/>
      <c r="H418" s="42"/>
      <c r="I418" s="229"/>
      <c r="J418" s="42"/>
      <c r="K418" s="42"/>
      <c r="L418" s="46"/>
      <c r="M418" s="230"/>
      <c r="N418" s="231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171</v>
      </c>
      <c r="AU418" s="19" t="s">
        <v>81</v>
      </c>
    </row>
    <row r="419" s="2" customFormat="1">
      <c r="A419" s="40"/>
      <c r="B419" s="41"/>
      <c r="C419" s="42"/>
      <c r="D419" s="232" t="s">
        <v>173</v>
      </c>
      <c r="E419" s="42"/>
      <c r="F419" s="233" t="s">
        <v>611</v>
      </c>
      <c r="G419" s="42"/>
      <c r="H419" s="42"/>
      <c r="I419" s="229"/>
      <c r="J419" s="42"/>
      <c r="K419" s="42"/>
      <c r="L419" s="46"/>
      <c r="M419" s="230"/>
      <c r="N419" s="231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173</v>
      </c>
      <c r="AU419" s="19" t="s">
        <v>81</v>
      </c>
    </row>
    <row r="420" s="13" customFormat="1">
      <c r="A420" s="13"/>
      <c r="B420" s="234"/>
      <c r="C420" s="235"/>
      <c r="D420" s="227" t="s">
        <v>175</v>
      </c>
      <c r="E420" s="236" t="s">
        <v>19</v>
      </c>
      <c r="F420" s="237" t="s">
        <v>593</v>
      </c>
      <c r="G420" s="235"/>
      <c r="H420" s="238">
        <v>1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175</v>
      </c>
      <c r="AU420" s="244" t="s">
        <v>81</v>
      </c>
      <c r="AV420" s="13" t="s">
        <v>81</v>
      </c>
      <c r="AW420" s="13" t="s">
        <v>33</v>
      </c>
      <c r="AX420" s="13" t="s">
        <v>72</v>
      </c>
      <c r="AY420" s="244" t="s">
        <v>162</v>
      </c>
    </row>
    <row r="421" s="13" customFormat="1">
      <c r="A421" s="13"/>
      <c r="B421" s="234"/>
      <c r="C421" s="235"/>
      <c r="D421" s="227" t="s">
        <v>175</v>
      </c>
      <c r="E421" s="236" t="s">
        <v>19</v>
      </c>
      <c r="F421" s="237" t="s">
        <v>586</v>
      </c>
      <c r="G421" s="235"/>
      <c r="H421" s="238">
        <v>1</v>
      </c>
      <c r="I421" s="239"/>
      <c r="J421" s="235"/>
      <c r="K421" s="235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175</v>
      </c>
      <c r="AU421" s="244" t="s">
        <v>81</v>
      </c>
      <c r="AV421" s="13" t="s">
        <v>81</v>
      </c>
      <c r="AW421" s="13" t="s">
        <v>33</v>
      </c>
      <c r="AX421" s="13" t="s">
        <v>72</v>
      </c>
      <c r="AY421" s="244" t="s">
        <v>162</v>
      </c>
    </row>
    <row r="422" s="14" customFormat="1">
      <c r="A422" s="14"/>
      <c r="B422" s="245"/>
      <c r="C422" s="246"/>
      <c r="D422" s="227" t="s">
        <v>175</v>
      </c>
      <c r="E422" s="247" t="s">
        <v>19</v>
      </c>
      <c r="F422" s="248" t="s">
        <v>177</v>
      </c>
      <c r="G422" s="246"/>
      <c r="H422" s="249">
        <v>2</v>
      </c>
      <c r="I422" s="250"/>
      <c r="J422" s="246"/>
      <c r="K422" s="246"/>
      <c r="L422" s="251"/>
      <c r="M422" s="252"/>
      <c r="N422" s="253"/>
      <c r="O422" s="253"/>
      <c r="P422" s="253"/>
      <c r="Q422" s="253"/>
      <c r="R422" s="253"/>
      <c r="S422" s="253"/>
      <c r="T422" s="25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5" t="s">
        <v>175</v>
      </c>
      <c r="AU422" s="255" t="s">
        <v>81</v>
      </c>
      <c r="AV422" s="14" t="s">
        <v>169</v>
      </c>
      <c r="AW422" s="14" t="s">
        <v>33</v>
      </c>
      <c r="AX422" s="14" t="s">
        <v>79</v>
      </c>
      <c r="AY422" s="255" t="s">
        <v>162</v>
      </c>
    </row>
    <row r="423" s="2" customFormat="1" ht="24.15" customHeight="1">
      <c r="A423" s="40"/>
      <c r="B423" s="41"/>
      <c r="C423" s="214" t="s">
        <v>612</v>
      </c>
      <c r="D423" s="214" t="s">
        <v>164</v>
      </c>
      <c r="E423" s="215" t="s">
        <v>613</v>
      </c>
      <c r="F423" s="216" t="s">
        <v>614</v>
      </c>
      <c r="G423" s="217" t="s">
        <v>381</v>
      </c>
      <c r="H423" s="218">
        <v>2</v>
      </c>
      <c r="I423" s="219"/>
      <c r="J423" s="220">
        <f>ROUND(I423*H423,2)</f>
        <v>0</v>
      </c>
      <c r="K423" s="216" t="s">
        <v>168</v>
      </c>
      <c r="L423" s="46"/>
      <c r="M423" s="221" t="s">
        <v>19</v>
      </c>
      <c r="N423" s="222" t="s">
        <v>43</v>
      </c>
      <c r="O423" s="86"/>
      <c r="P423" s="223">
        <f>O423*H423</f>
        <v>0</v>
      </c>
      <c r="Q423" s="223">
        <v>0.0026800000000000001</v>
      </c>
      <c r="R423" s="223">
        <f>Q423*H423</f>
        <v>0.0053600000000000002</v>
      </c>
      <c r="S423" s="223">
        <v>0</v>
      </c>
      <c r="T423" s="224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25" t="s">
        <v>169</v>
      </c>
      <c r="AT423" s="225" t="s">
        <v>164</v>
      </c>
      <c r="AU423" s="225" t="s">
        <v>81</v>
      </c>
      <c r="AY423" s="19" t="s">
        <v>162</v>
      </c>
      <c r="BE423" s="226">
        <f>IF(N423="základní",J423,0)</f>
        <v>0</v>
      </c>
      <c r="BF423" s="226">
        <f>IF(N423="snížená",J423,0)</f>
        <v>0</v>
      </c>
      <c r="BG423" s="226">
        <f>IF(N423="zákl. přenesená",J423,0)</f>
        <v>0</v>
      </c>
      <c r="BH423" s="226">
        <f>IF(N423="sníž. přenesená",J423,0)</f>
        <v>0</v>
      </c>
      <c r="BI423" s="226">
        <f>IF(N423="nulová",J423,0)</f>
        <v>0</v>
      </c>
      <c r="BJ423" s="19" t="s">
        <v>79</v>
      </c>
      <c r="BK423" s="226">
        <f>ROUND(I423*H423,2)</f>
        <v>0</v>
      </c>
      <c r="BL423" s="19" t="s">
        <v>169</v>
      </c>
      <c r="BM423" s="225" t="s">
        <v>615</v>
      </c>
    </row>
    <row r="424" s="2" customFormat="1">
      <c r="A424" s="40"/>
      <c r="B424" s="41"/>
      <c r="C424" s="42"/>
      <c r="D424" s="227" t="s">
        <v>171</v>
      </c>
      <c r="E424" s="42"/>
      <c r="F424" s="228" t="s">
        <v>616</v>
      </c>
      <c r="G424" s="42"/>
      <c r="H424" s="42"/>
      <c r="I424" s="229"/>
      <c r="J424" s="42"/>
      <c r="K424" s="42"/>
      <c r="L424" s="46"/>
      <c r="M424" s="230"/>
      <c r="N424" s="231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171</v>
      </c>
      <c r="AU424" s="19" t="s">
        <v>81</v>
      </c>
    </row>
    <row r="425" s="2" customFormat="1">
      <c r="A425" s="40"/>
      <c r="B425" s="41"/>
      <c r="C425" s="42"/>
      <c r="D425" s="232" t="s">
        <v>173</v>
      </c>
      <c r="E425" s="42"/>
      <c r="F425" s="233" t="s">
        <v>617</v>
      </c>
      <c r="G425" s="42"/>
      <c r="H425" s="42"/>
      <c r="I425" s="229"/>
      <c r="J425" s="42"/>
      <c r="K425" s="42"/>
      <c r="L425" s="46"/>
      <c r="M425" s="230"/>
      <c r="N425" s="231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173</v>
      </c>
      <c r="AU425" s="19" t="s">
        <v>81</v>
      </c>
    </row>
    <row r="426" s="13" customFormat="1">
      <c r="A426" s="13"/>
      <c r="B426" s="234"/>
      <c r="C426" s="235"/>
      <c r="D426" s="227" t="s">
        <v>175</v>
      </c>
      <c r="E426" s="236" t="s">
        <v>19</v>
      </c>
      <c r="F426" s="237" t="s">
        <v>593</v>
      </c>
      <c r="G426" s="235"/>
      <c r="H426" s="238">
        <v>1</v>
      </c>
      <c r="I426" s="239"/>
      <c r="J426" s="235"/>
      <c r="K426" s="235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175</v>
      </c>
      <c r="AU426" s="244" t="s">
        <v>81</v>
      </c>
      <c r="AV426" s="13" t="s">
        <v>81</v>
      </c>
      <c r="AW426" s="13" t="s">
        <v>33</v>
      </c>
      <c r="AX426" s="13" t="s">
        <v>72</v>
      </c>
      <c r="AY426" s="244" t="s">
        <v>162</v>
      </c>
    </row>
    <row r="427" s="13" customFormat="1">
      <c r="A427" s="13"/>
      <c r="B427" s="234"/>
      <c r="C427" s="235"/>
      <c r="D427" s="227" t="s">
        <v>175</v>
      </c>
      <c r="E427" s="236" t="s">
        <v>19</v>
      </c>
      <c r="F427" s="237" t="s">
        <v>586</v>
      </c>
      <c r="G427" s="235"/>
      <c r="H427" s="238">
        <v>1</v>
      </c>
      <c r="I427" s="239"/>
      <c r="J427" s="235"/>
      <c r="K427" s="235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175</v>
      </c>
      <c r="AU427" s="244" t="s">
        <v>81</v>
      </c>
      <c r="AV427" s="13" t="s">
        <v>81</v>
      </c>
      <c r="AW427" s="13" t="s">
        <v>33</v>
      </c>
      <c r="AX427" s="13" t="s">
        <v>72</v>
      </c>
      <c r="AY427" s="244" t="s">
        <v>162</v>
      </c>
    </row>
    <row r="428" s="14" customFormat="1">
      <c r="A428" s="14"/>
      <c r="B428" s="245"/>
      <c r="C428" s="246"/>
      <c r="D428" s="227" t="s">
        <v>175</v>
      </c>
      <c r="E428" s="247" t="s">
        <v>19</v>
      </c>
      <c r="F428" s="248" t="s">
        <v>177</v>
      </c>
      <c r="G428" s="246"/>
      <c r="H428" s="249">
        <v>2</v>
      </c>
      <c r="I428" s="250"/>
      <c r="J428" s="246"/>
      <c r="K428" s="246"/>
      <c r="L428" s="251"/>
      <c r="M428" s="252"/>
      <c r="N428" s="253"/>
      <c r="O428" s="253"/>
      <c r="P428" s="253"/>
      <c r="Q428" s="253"/>
      <c r="R428" s="253"/>
      <c r="S428" s="253"/>
      <c r="T428" s="25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5" t="s">
        <v>175</v>
      </c>
      <c r="AU428" s="255" t="s">
        <v>81</v>
      </c>
      <c r="AV428" s="14" t="s">
        <v>169</v>
      </c>
      <c r="AW428" s="14" t="s">
        <v>33</v>
      </c>
      <c r="AX428" s="14" t="s">
        <v>79</v>
      </c>
      <c r="AY428" s="255" t="s">
        <v>162</v>
      </c>
    </row>
    <row r="429" s="2" customFormat="1" ht="24.15" customHeight="1">
      <c r="A429" s="40"/>
      <c r="B429" s="41"/>
      <c r="C429" s="214" t="s">
        <v>618</v>
      </c>
      <c r="D429" s="214" t="s">
        <v>164</v>
      </c>
      <c r="E429" s="215" t="s">
        <v>619</v>
      </c>
      <c r="F429" s="216" t="s">
        <v>620</v>
      </c>
      <c r="G429" s="217" t="s">
        <v>381</v>
      </c>
      <c r="H429" s="218">
        <v>2</v>
      </c>
      <c r="I429" s="219"/>
      <c r="J429" s="220">
        <f>ROUND(I429*H429,2)</f>
        <v>0</v>
      </c>
      <c r="K429" s="216" t="s">
        <v>168</v>
      </c>
      <c r="L429" s="46"/>
      <c r="M429" s="221" t="s">
        <v>19</v>
      </c>
      <c r="N429" s="222" t="s">
        <v>43</v>
      </c>
      <c r="O429" s="86"/>
      <c r="P429" s="223">
        <f>O429*H429</f>
        <v>0</v>
      </c>
      <c r="Q429" s="223">
        <v>0.12422</v>
      </c>
      <c r="R429" s="223">
        <f>Q429*H429</f>
        <v>0.24843999999999999</v>
      </c>
      <c r="S429" s="223">
        <v>0</v>
      </c>
      <c r="T429" s="224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25" t="s">
        <v>169</v>
      </c>
      <c r="AT429" s="225" t="s">
        <v>164</v>
      </c>
      <c r="AU429" s="225" t="s">
        <v>81</v>
      </c>
      <c r="AY429" s="19" t="s">
        <v>162</v>
      </c>
      <c r="BE429" s="226">
        <f>IF(N429="základní",J429,0)</f>
        <v>0</v>
      </c>
      <c r="BF429" s="226">
        <f>IF(N429="snížená",J429,0)</f>
        <v>0</v>
      </c>
      <c r="BG429" s="226">
        <f>IF(N429="zákl. přenesená",J429,0)</f>
        <v>0</v>
      </c>
      <c r="BH429" s="226">
        <f>IF(N429="sníž. přenesená",J429,0)</f>
        <v>0</v>
      </c>
      <c r="BI429" s="226">
        <f>IF(N429="nulová",J429,0)</f>
        <v>0</v>
      </c>
      <c r="BJ429" s="19" t="s">
        <v>79</v>
      </c>
      <c r="BK429" s="226">
        <f>ROUND(I429*H429,2)</f>
        <v>0</v>
      </c>
      <c r="BL429" s="19" t="s">
        <v>169</v>
      </c>
      <c r="BM429" s="225" t="s">
        <v>621</v>
      </c>
    </row>
    <row r="430" s="2" customFormat="1">
      <c r="A430" s="40"/>
      <c r="B430" s="41"/>
      <c r="C430" s="42"/>
      <c r="D430" s="227" t="s">
        <v>171</v>
      </c>
      <c r="E430" s="42"/>
      <c r="F430" s="228" t="s">
        <v>622</v>
      </c>
      <c r="G430" s="42"/>
      <c r="H430" s="42"/>
      <c r="I430" s="229"/>
      <c r="J430" s="42"/>
      <c r="K430" s="42"/>
      <c r="L430" s="46"/>
      <c r="M430" s="230"/>
      <c r="N430" s="231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171</v>
      </c>
      <c r="AU430" s="19" t="s">
        <v>81</v>
      </c>
    </row>
    <row r="431" s="2" customFormat="1">
      <c r="A431" s="40"/>
      <c r="B431" s="41"/>
      <c r="C431" s="42"/>
      <c r="D431" s="232" t="s">
        <v>173</v>
      </c>
      <c r="E431" s="42"/>
      <c r="F431" s="233" t="s">
        <v>623</v>
      </c>
      <c r="G431" s="42"/>
      <c r="H431" s="42"/>
      <c r="I431" s="229"/>
      <c r="J431" s="42"/>
      <c r="K431" s="42"/>
      <c r="L431" s="46"/>
      <c r="M431" s="230"/>
      <c r="N431" s="231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173</v>
      </c>
      <c r="AU431" s="19" t="s">
        <v>81</v>
      </c>
    </row>
    <row r="432" s="13" customFormat="1">
      <c r="A432" s="13"/>
      <c r="B432" s="234"/>
      <c r="C432" s="235"/>
      <c r="D432" s="227" t="s">
        <v>175</v>
      </c>
      <c r="E432" s="236" t="s">
        <v>19</v>
      </c>
      <c r="F432" s="237" t="s">
        <v>420</v>
      </c>
      <c r="G432" s="235"/>
      <c r="H432" s="238">
        <v>1</v>
      </c>
      <c r="I432" s="239"/>
      <c r="J432" s="235"/>
      <c r="K432" s="235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175</v>
      </c>
      <c r="AU432" s="244" t="s">
        <v>81</v>
      </c>
      <c r="AV432" s="13" t="s">
        <v>81</v>
      </c>
      <c r="AW432" s="13" t="s">
        <v>33</v>
      </c>
      <c r="AX432" s="13" t="s">
        <v>72</v>
      </c>
      <c r="AY432" s="244" t="s">
        <v>162</v>
      </c>
    </row>
    <row r="433" s="13" customFormat="1">
      <c r="A433" s="13"/>
      <c r="B433" s="234"/>
      <c r="C433" s="235"/>
      <c r="D433" s="227" t="s">
        <v>175</v>
      </c>
      <c r="E433" s="236" t="s">
        <v>19</v>
      </c>
      <c r="F433" s="237" t="s">
        <v>421</v>
      </c>
      <c r="G433" s="235"/>
      <c r="H433" s="238">
        <v>1</v>
      </c>
      <c r="I433" s="239"/>
      <c r="J433" s="235"/>
      <c r="K433" s="235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175</v>
      </c>
      <c r="AU433" s="244" t="s">
        <v>81</v>
      </c>
      <c r="AV433" s="13" t="s">
        <v>81</v>
      </c>
      <c r="AW433" s="13" t="s">
        <v>33</v>
      </c>
      <c r="AX433" s="13" t="s">
        <v>72</v>
      </c>
      <c r="AY433" s="244" t="s">
        <v>162</v>
      </c>
    </row>
    <row r="434" s="14" customFormat="1">
      <c r="A434" s="14"/>
      <c r="B434" s="245"/>
      <c r="C434" s="246"/>
      <c r="D434" s="227" t="s">
        <v>175</v>
      </c>
      <c r="E434" s="247" t="s">
        <v>19</v>
      </c>
      <c r="F434" s="248" t="s">
        <v>177</v>
      </c>
      <c r="G434" s="246"/>
      <c r="H434" s="249">
        <v>2</v>
      </c>
      <c r="I434" s="250"/>
      <c r="J434" s="246"/>
      <c r="K434" s="246"/>
      <c r="L434" s="251"/>
      <c r="M434" s="252"/>
      <c r="N434" s="253"/>
      <c r="O434" s="253"/>
      <c r="P434" s="253"/>
      <c r="Q434" s="253"/>
      <c r="R434" s="253"/>
      <c r="S434" s="253"/>
      <c r="T434" s="25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5" t="s">
        <v>175</v>
      </c>
      <c r="AU434" s="255" t="s">
        <v>81</v>
      </c>
      <c r="AV434" s="14" t="s">
        <v>169</v>
      </c>
      <c r="AW434" s="14" t="s">
        <v>33</v>
      </c>
      <c r="AX434" s="14" t="s">
        <v>79</v>
      </c>
      <c r="AY434" s="255" t="s">
        <v>162</v>
      </c>
    </row>
    <row r="435" s="2" customFormat="1" ht="24.15" customHeight="1">
      <c r="A435" s="40"/>
      <c r="B435" s="41"/>
      <c r="C435" s="256" t="s">
        <v>624</v>
      </c>
      <c r="D435" s="256" t="s">
        <v>237</v>
      </c>
      <c r="E435" s="257" t="s">
        <v>625</v>
      </c>
      <c r="F435" s="258" t="s">
        <v>626</v>
      </c>
      <c r="G435" s="259" t="s">
        <v>381</v>
      </c>
      <c r="H435" s="260">
        <v>2</v>
      </c>
      <c r="I435" s="261"/>
      <c r="J435" s="262">
        <f>ROUND(I435*H435,2)</f>
        <v>0</v>
      </c>
      <c r="K435" s="258" t="s">
        <v>168</v>
      </c>
      <c r="L435" s="263"/>
      <c r="M435" s="264" t="s">
        <v>19</v>
      </c>
      <c r="N435" s="265" t="s">
        <v>43</v>
      </c>
      <c r="O435" s="86"/>
      <c r="P435" s="223">
        <f>O435*H435</f>
        <v>0</v>
      </c>
      <c r="Q435" s="223">
        <v>0.097000000000000003</v>
      </c>
      <c r="R435" s="223">
        <f>Q435*H435</f>
        <v>0.19400000000000001</v>
      </c>
      <c r="S435" s="223">
        <v>0</v>
      </c>
      <c r="T435" s="224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25" t="s">
        <v>217</v>
      </c>
      <c r="AT435" s="225" t="s">
        <v>237</v>
      </c>
      <c r="AU435" s="225" t="s">
        <v>81</v>
      </c>
      <c r="AY435" s="19" t="s">
        <v>162</v>
      </c>
      <c r="BE435" s="226">
        <f>IF(N435="základní",J435,0)</f>
        <v>0</v>
      </c>
      <c r="BF435" s="226">
        <f>IF(N435="snížená",J435,0)</f>
        <v>0</v>
      </c>
      <c r="BG435" s="226">
        <f>IF(N435="zákl. přenesená",J435,0)</f>
        <v>0</v>
      </c>
      <c r="BH435" s="226">
        <f>IF(N435="sníž. přenesená",J435,0)</f>
        <v>0</v>
      </c>
      <c r="BI435" s="226">
        <f>IF(N435="nulová",J435,0)</f>
        <v>0</v>
      </c>
      <c r="BJ435" s="19" t="s">
        <v>79</v>
      </c>
      <c r="BK435" s="226">
        <f>ROUND(I435*H435,2)</f>
        <v>0</v>
      </c>
      <c r="BL435" s="19" t="s">
        <v>169</v>
      </c>
      <c r="BM435" s="225" t="s">
        <v>627</v>
      </c>
    </row>
    <row r="436" s="2" customFormat="1">
      <c r="A436" s="40"/>
      <c r="B436" s="41"/>
      <c r="C436" s="42"/>
      <c r="D436" s="227" t="s">
        <v>171</v>
      </c>
      <c r="E436" s="42"/>
      <c r="F436" s="228" t="s">
        <v>626</v>
      </c>
      <c r="G436" s="42"/>
      <c r="H436" s="42"/>
      <c r="I436" s="229"/>
      <c r="J436" s="42"/>
      <c r="K436" s="42"/>
      <c r="L436" s="46"/>
      <c r="M436" s="230"/>
      <c r="N436" s="231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171</v>
      </c>
      <c r="AU436" s="19" t="s">
        <v>81</v>
      </c>
    </row>
    <row r="437" s="13" customFormat="1">
      <c r="A437" s="13"/>
      <c r="B437" s="234"/>
      <c r="C437" s="235"/>
      <c r="D437" s="227" t="s">
        <v>175</v>
      </c>
      <c r="E437" s="236" t="s">
        <v>19</v>
      </c>
      <c r="F437" s="237" t="s">
        <v>420</v>
      </c>
      <c r="G437" s="235"/>
      <c r="H437" s="238">
        <v>1</v>
      </c>
      <c r="I437" s="239"/>
      <c r="J437" s="235"/>
      <c r="K437" s="235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175</v>
      </c>
      <c r="AU437" s="244" t="s">
        <v>81</v>
      </c>
      <c r="AV437" s="13" t="s">
        <v>81</v>
      </c>
      <c r="AW437" s="13" t="s">
        <v>33</v>
      </c>
      <c r="AX437" s="13" t="s">
        <v>72</v>
      </c>
      <c r="AY437" s="244" t="s">
        <v>162</v>
      </c>
    </row>
    <row r="438" s="13" customFormat="1">
      <c r="A438" s="13"/>
      <c r="B438" s="234"/>
      <c r="C438" s="235"/>
      <c r="D438" s="227" t="s">
        <v>175</v>
      </c>
      <c r="E438" s="236" t="s">
        <v>19</v>
      </c>
      <c r="F438" s="237" t="s">
        <v>421</v>
      </c>
      <c r="G438" s="235"/>
      <c r="H438" s="238">
        <v>1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175</v>
      </c>
      <c r="AU438" s="244" t="s">
        <v>81</v>
      </c>
      <c r="AV438" s="13" t="s">
        <v>81</v>
      </c>
      <c r="AW438" s="13" t="s">
        <v>33</v>
      </c>
      <c r="AX438" s="13" t="s">
        <v>72</v>
      </c>
      <c r="AY438" s="244" t="s">
        <v>162</v>
      </c>
    </row>
    <row r="439" s="14" customFormat="1">
      <c r="A439" s="14"/>
      <c r="B439" s="245"/>
      <c r="C439" s="246"/>
      <c r="D439" s="227" t="s">
        <v>175</v>
      </c>
      <c r="E439" s="247" t="s">
        <v>19</v>
      </c>
      <c r="F439" s="248" t="s">
        <v>177</v>
      </c>
      <c r="G439" s="246"/>
      <c r="H439" s="249">
        <v>2</v>
      </c>
      <c r="I439" s="250"/>
      <c r="J439" s="246"/>
      <c r="K439" s="246"/>
      <c r="L439" s="251"/>
      <c r="M439" s="252"/>
      <c r="N439" s="253"/>
      <c r="O439" s="253"/>
      <c r="P439" s="253"/>
      <c r="Q439" s="253"/>
      <c r="R439" s="253"/>
      <c r="S439" s="253"/>
      <c r="T439" s="25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5" t="s">
        <v>175</v>
      </c>
      <c r="AU439" s="255" t="s">
        <v>81</v>
      </c>
      <c r="AV439" s="14" t="s">
        <v>169</v>
      </c>
      <c r="AW439" s="14" t="s">
        <v>33</v>
      </c>
      <c r="AX439" s="14" t="s">
        <v>79</v>
      </c>
      <c r="AY439" s="255" t="s">
        <v>162</v>
      </c>
    </row>
    <row r="440" s="2" customFormat="1" ht="24.15" customHeight="1">
      <c r="A440" s="40"/>
      <c r="B440" s="41"/>
      <c r="C440" s="214" t="s">
        <v>628</v>
      </c>
      <c r="D440" s="214" t="s">
        <v>164</v>
      </c>
      <c r="E440" s="215" t="s">
        <v>629</v>
      </c>
      <c r="F440" s="216" t="s">
        <v>630</v>
      </c>
      <c r="G440" s="217" t="s">
        <v>381</v>
      </c>
      <c r="H440" s="218">
        <v>2</v>
      </c>
      <c r="I440" s="219"/>
      <c r="J440" s="220">
        <f>ROUND(I440*H440,2)</f>
        <v>0</v>
      </c>
      <c r="K440" s="216" t="s">
        <v>168</v>
      </c>
      <c r="L440" s="46"/>
      <c r="M440" s="221" t="s">
        <v>19</v>
      </c>
      <c r="N440" s="222" t="s">
        <v>43</v>
      </c>
      <c r="O440" s="86"/>
      <c r="P440" s="223">
        <f>O440*H440</f>
        <v>0</v>
      </c>
      <c r="Q440" s="223">
        <v>0.02972</v>
      </c>
      <c r="R440" s="223">
        <f>Q440*H440</f>
        <v>0.05944</v>
      </c>
      <c r="S440" s="223">
        <v>0</v>
      </c>
      <c r="T440" s="224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25" t="s">
        <v>169</v>
      </c>
      <c r="AT440" s="225" t="s">
        <v>164</v>
      </c>
      <c r="AU440" s="225" t="s">
        <v>81</v>
      </c>
      <c r="AY440" s="19" t="s">
        <v>162</v>
      </c>
      <c r="BE440" s="226">
        <f>IF(N440="základní",J440,0)</f>
        <v>0</v>
      </c>
      <c r="BF440" s="226">
        <f>IF(N440="snížená",J440,0)</f>
        <v>0</v>
      </c>
      <c r="BG440" s="226">
        <f>IF(N440="zákl. přenesená",J440,0)</f>
        <v>0</v>
      </c>
      <c r="BH440" s="226">
        <f>IF(N440="sníž. přenesená",J440,0)</f>
        <v>0</v>
      </c>
      <c r="BI440" s="226">
        <f>IF(N440="nulová",J440,0)</f>
        <v>0</v>
      </c>
      <c r="BJ440" s="19" t="s">
        <v>79</v>
      </c>
      <c r="BK440" s="226">
        <f>ROUND(I440*H440,2)</f>
        <v>0</v>
      </c>
      <c r="BL440" s="19" t="s">
        <v>169</v>
      </c>
      <c r="BM440" s="225" t="s">
        <v>631</v>
      </c>
    </row>
    <row r="441" s="2" customFormat="1">
      <c r="A441" s="40"/>
      <c r="B441" s="41"/>
      <c r="C441" s="42"/>
      <c r="D441" s="227" t="s">
        <v>171</v>
      </c>
      <c r="E441" s="42"/>
      <c r="F441" s="228" t="s">
        <v>632</v>
      </c>
      <c r="G441" s="42"/>
      <c r="H441" s="42"/>
      <c r="I441" s="229"/>
      <c r="J441" s="42"/>
      <c r="K441" s="42"/>
      <c r="L441" s="46"/>
      <c r="M441" s="230"/>
      <c r="N441" s="231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171</v>
      </c>
      <c r="AU441" s="19" t="s">
        <v>81</v>
      </c>
    </row>
    <row r="442" s="2" customFormat="1">
      <c r="A442" s="40"/>
      <c r="B442" s="41"/>
      <c r="C442" s="42"/>
      <c r="D442" s="232" t="s">
        <v>173</v>
      </c>
      <c r="E442" s="42"/>
      <c r="F442" s="233" t="s">
        <v>633</v>
      </c>
      <c r="G442" s="42"/>
      <c r="H442" s="42"/>
      <c r="I442" s="229"/>
      <c r="J442" s="42"/>
      <c r="K442" s="42"/>
      <c r="L442" s="46"/>
      <c r="M442" s="230"/>
      <c r="N442" s="231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173</v>
      </c>
      <c r="AU442" s="19" t="s">
        <v>81</v>
      </c>
    </row>
    <row r="443" s="13" customFormat="1">
      <c r="A443" s="13"/>
      <c r="B443" s="234"/>
      <c r="C443" s="235"/>
      <c r="D443" s="227" t="s">
        <v>175</v>
      </c>
      <c r="E443" s="236" t="s">
        <v>19</v>
      </c>
      <c r="F443" s="237" t="s">
        <v>420</v>
      </c>
      <c r="G443" s="235"/>
      <c r="H443" s="238">
        <v>1</v>
      </c>
      <c r="I443" s="239"/>
      <c r="J443" s="235"/>
      <c r="K443" s="235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175</v>
      </c>
      <c r="AU443" s="244" t="s">
        <v>81</v>
      </c>
      <c r="AV443" s="13" t="s">
        <v>81</v>
      </c>
      <c r="AW443" s="13" t="s">
        <v>33</v>
      </c>
      <c r="AX443" s="13" t="s">
        <v>72</v>
      </c>
      <c r="AY443" s="244" t="s">
        <v>162</v>
      </c>
    </row>
    <row r="444" s="13" customFormat="1">
      <c r="A444" s="13"/>
      <c r="B444" s="234"/>
      <c r="C444" s="235"/>
      <c r="D444" s="227" t="s">
        <v>175</v>
      </c>
      <c r="E444" s="236" t="s">
        <v>19</v>
      </c>
      <c r="F444" s="237" t="s">
        <v>421</v>
      </c>
      <c r="G444" s="235"/>
      <c r="H444" s="238">
        <v>1</v>
      </c>
      <c r="I444" s="239"/>
      <c r="J444" s="235"/>
      <c r="K444" s="235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175</v>
      </c>
      <c r="AU444" s="244" t="s">
        <v>81</v>
      </c>
      <c r="AV444" s="13" t="s">
        <v>81</v>
      </c>
      <c r="AW444" s="13" t="s">
        <v>33</v>
      </c>
      <c r="AX444" s="13" t="s">
        <v>72</v>
      </c>
      <c r="AY444" s="244" t="s">
        <v>162</v>
      </c>
    </row>
    <row r="445" s="14" customFormat="1">
      <c r="A445" s="14"/>
      <c r="B445" s="245"/>
      <c r="C445" s="246"/>
      <c r="D445" s="227" t="s">
        <v>175</v>
      </c>
      <c r="E445" s="247" t="s">
        <v>19</v>
      </c>
      <c r="F445" s="248" t="s">
        <v>177</v>
      </c>
      <c r="G445" s="246"/>
      <c r="H445" s="249">
        <v>2</v>
      </c>
      <c r="I445" s="250"/>
      <c r="J445" s="246"/>
      <c r="K445" s="246"/>
      <c r="L445" s="251"/>
      <c r="M445" s="252"/>
      <c r="N445" s="253"/>
      <c r="O445" s="253"/>
      <c r="P445" s="253"/>
      <c r="Q445" s="253"/>
      <c r="R445" s="253"/>
      <c r="S445" s="253"/>
      <c r="T445" s="25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5" t="s">
        <v>175</v>
      </c>
      <c r="AU445" s="255" t="s">
        <v>81</v>
      </c>
      <c r="AV445" s="14" t="s">
        <v>169</v>
      </c>
      <c r="AW445" s="14" t="s">
        <v>33</v>
      </c>
      <c r="AX445" s="14" t="s">
        <v>79</v>
      </c>
      <c r="AY445" s="255" t="s">
        <v>162</v>
      </c>
    </row>
    <row r="446" s="2" customFormat="1" ht="16.5" customHeight="1">
      <c r="A446" s="40"/>
      <c r="B446" s="41"/>
      <c r="C446" s="256" t="s">
        <v>634</v>
      </c>
      <c r="D446" s="256" t="s">
        <v>237</v>
      </c>
      <c r="E446" s="257" t="s">
        <v>635</v>
      </c>
      <c r="F446" s="258" t="s">
        <v>636</v>
      </c>
      <c r="G446" s="259" t="s">
        <v>381</v>
      </c>
      <c r="H446" s="260">
        <v>2</v>
      </c>
      <c r="I446" s="261"/>
      <c r="J446" s="262">
        <f>ROUND(I446*H446,2)</f>
        <v>0</v>
      </c>
      <c r="K446" s="258" t="s">
        <v>168</v>
      </c>
      <c r="L446" s="263"/>
      <c r="M446" s="264" t="s">
        <v>19</v>
      </c>
      <c r="N446" s="265" t="s">
        <v>43</v>
      </c>
      <c r="O446" s="86"/>
      <c r="P446" s="223">
        <f>O446*H446</f>
        <v>0</v>
      </c>
      <c r="Q446" s="223">
        <v>0.059999999999999998</v>
      </c>
      <c r="R446" s="223">
        <f>Q446*H446</f>
        <v>0.12</v>
      </c>
      <c r="S446" s="223">
        <v>0</v>
      </c>
      <c r="T446" s="224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25" t="s">
        <v>217</v>
      </c>
      <c r="AT446" s="225" t="s">
        <v>237</v>
      </c>
      <c r="AU446" s="225" t="s">
        <v>81</v>
      </c>
      <c r="AY446" s="19" t="s">
        <v>162</v>
      </c>
      <c r="BE446" s="226">
        <f>IF(N446="základní",J446,0)</f>
        <v>0</v>
      </c>
      <c r="BF446" s="226">
        <f>IF(N446="snížená",J446,0)</f>
        <v>0</v>
      </c>
      <c r="BG446" s="226">
        <f>IF(N446="zákl. přenesená",J446,0)</f>
        <v>0</v>
      </c>
      <c r="BH446" s="226">
        <f>IF(N446="sníž. přenesená",J446,0)</f>
        <v>0</v>
      </c>
      <c r="BI446" s="226">
        <f>IF(N446="nulová",J446,0)</f>
        <v>0</v>
      </c>
      <c r="BJ446" s="19" t="s">
        <v>79</v>
      </c>
      <c r="BK446" s="226">
        <f>ROUND(I446*H446,2)</f>
        <v>0</v>
      </c>
      <c r="BL446" s="19" t="s">
        <v>169</v>
      </c>
      <c r="BM446" s="225" t="s">
        <v>637</v>
      </c>
    </row>
    <row r="447" s="2" customFormat="1">
      <c r="A447" s="40"/>
      <c r="B447" s="41"/>
      <c r="C447" s="42"/>
      <c r="D447" s="227" t="s">
        <v>171</v>
      </c>
      <c r="E447" s="42"/>
      <c r="F447" s="228" t="s">
        <v>636</v>
      </c>
      <c r="G447" s="42"/>
      <c r="H447" s="42"/>
      <c r="I447" s="229"/>
      <c r="J447" s="42"/>
      <c r="K447" s="42"/>
      <c r="L447" s="46"/>
      <c r="M447" s="230"/>
      <c r="N447" s="231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171</v>
      </c>
      <c r="AU447" s="19" t="s">
        <v>81</v>
      </c>
    </row>
    <row r="448" s="13" customFormat="1">
      <c r="A448" s="13"/>
      <c r="B448" s="234"/>
      <c r="C448" s="235"/>
      <c r="D448" s="227" t="s">
        <v>175</v>
      </c>
      <c r="E448" s="236" t="s">
        <v>19</v>
      </c>
      <c r="F448" s="237" t="s">
        <v>420</v>
      </c>
      <c r="G448" s="235"/>
      <c r="H448" s="238">
        <v>1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175</v>
      </c>
      <c r="AU448" s="244" t="s">
        <v>81</v>
      </c>
      <c r="AV448" s="13" t="s">
        <v>81</v>
      </c>
      <c r="AW448" s="13" t="s">
        <v>33</v>
      </c>
      <c r="AX448" s="13" t="s">
        <v>72</v>
      </c>
      <c r="AY448" s="244" t="s">
        <v>162</v>
      </c>
    </row>
    <row r="449" s="13" customFormat="1">
      <c r="A449" s="13"/>
      <c r="B449" s="234"/>
      <c r="C449" s="235"/>
      <c r="D449" s="227" t="s">
        <v>175</v>
      </c>
      <c r="E449" s="236" t="s">
        <v>19</v>
      </c>
      <c r="F449" s="237" t="s">
        <v>421</v>
      </c>
      <c r="G449" s="235"/>
      <c r="H449" s="238">
        <v>1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175</v>
      </c>
      <c r="AU449" s="244" t="s">
        <v>81</v>
      </c>
      <c r="AV449" s="13" t="s">
        <v>81</v>
      </c>
      <c r="AW449" s="13" t="s">
        <v>33</v>
      </c>
      <c r="AX449" s="13" t="s">
        <v>72</v>
      </c>
      <c r="AY449" s="244" t="s">
        <v>162</v>
      </c>
    </row>
    <row r="450" s="14" customFormat="1">
      <c r="A450" s="14"/>
      <c r="B450" s="245"/>
      <c r="C450" s="246"/>
      <c r="D450" s="227" t="s">
        <v>175</v>
      </c>
      <c r="E450" s="247" t="s">
        <v>19</v>
      </c>
      <c r="F450" s="248" t="s">
        <v>177</v>
      </c>
      <c r="G450" s="246"/>
      <c r="H450" s="249">
        <v>2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175</v>
      </c>
      <c r="AU450" s="255" t="s">
        <v>81</v>
      </c>
      <c r="AV450" s="14" t="s">
        <v>169</v>
      </c>
      <c r="AW450" s="14" t="s">
        <v>33</v>
      </c>
      <c r="AX450" s="14" t="s">
        <v>79</v>
      </c>
      <c r="AY450" s="255" t="s">
        <v>162</v>
      </c>
    </row>
    <row r="451" s="2" customFormat="1" ht="24.15" customHeight="1">
      <c r="A451" s="40"/>
      <c r="B451" s="41"/>
      <c r="C451" s="214" t="s">
        <v>638</v>
      </c>
      <c r="D451" s="214" t="s">
        <v>164</v>
      </c>
      <c r="E451" s="215" t="s">
        <v>639</v>
      </c>
      <c r="F451" s="216" t="s">
        <v>640</v>
      </c>
      <c r="G451" s="217" t="s">
        <v>381</v>
      </c>
      <c r="H451" s="218">
        <v>2</v>
      </c>
      <c r="I451" s="219"/>
      <c r="J451" s="220">
        <f>ROUND(I451*H451,2)</f>
        <v>0</v>
      </c>
      <c r="K451" s="216" t="s">
        <v>168</v>
      </c>
      <c r="L451" s="46"/>
      <c r="M451" s="221" t="s">
        <v>19</v>
      </c>
      <c r="N451" s="222" t="s">
        <v>43</v>
      </c>
      <c r="O451" s="86"/>
      <c r="P451" s="223">
        <f>O451*H451</f>
        <v>0</v>
      </c>
      <c r="Q451" s="223">
        <v>0.02972</v>
      </c>
      <c r="R451" s="223">
        <f>Q451*H451</f>
        <v>0.05944</v>
      </c>
      <c r="S451" s="223">
        <v>0</v>
      </c>
      <c r="T451" s="224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25" t="s">
        <v>169</v>
      </c>
      <c r="AT451" s="225" t="s">
        <v>164</v>
      </c>
      <c r="AU451" s="225" t="s">
        <v>81</v>
      </c>
      <c r="AY451" s="19" t="s">
        <v>162</v>
      </c>
      <c r="BE451" s="226">
        <f>IF(N451="základní",J451,0)</f>
        <v>0</v>
      </c>
      <c r="BF451" s="226">
        <f>IF(N451="snížená",J451,0)</f>
        <v>0</v>
      </c>
      <c r="BG451" s="226">
        <f>IF(N451="zákl. přenesená",J451,0)</f>
        <v>0</v>
      </c>
      <c r="BH451" s="226">
        <f>IF(N451="sníž. přenesená",J451,0)</f>
        <v>0</v>
      </c>
      <c r="BI451" s="226">
        <f>IF(N451="nulová",J451,0)</f>
        <v>0</v>
      </c>
      <c r="BJ451" s="19" t="s">
        <v>79</v>
      </c>
      <c r="BK451" s="226">
        <f>ROUND(I451*H451,2)</f>
        <v>0</v>
      </c>
      <c r="BL451" s="19" t="s">
        <v>169</v>
      </c>
      <c r="BM451" s="225" t="s">
        <v>641</v>
      </c>
    </row>
    <row r="452" s="2" customFormat="1">
      <c r="A452" s="40"/>
      <c r="B452" s="41"/>
      <c r="C452" s="42"/>
      <c r="D452" s="227" t="s">
        <v>171</v>
      </c>
      <c r="E452" s="42"/>
      <c r="F452" s="228" t="s">
        <v>642</v>
      </c>
      <c r="G452" s="42"/>
      <c r="H452" s="42"/>
      <c r="I452" s="229"/>
      <c r="J452" s="42"/>
      <c r="K452" s="42"/>
      <c r="L452" s="46"/>
      <c r="M452" s="230"/>
      <c r="N452" s="231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171</v>
      </c>
      <c r="AU452" s="19" t="s">
        <v>81</v>
      </c>
    </row>
    <row r="453" s="2" customFormat="1">
      <c r="A453" s="40"/>
      <c r="B453" s="41"/>
      <c r="C453" s="42"/>
      <c r="D453" s="232" t="s">
        <v>173</v>
      </c>
      <c r="E453" s="42"/>
      <c r="F453" s="233" t="s">
        <v>643</v>
      </c>
      <c r="G453" s="42"/>
      <c r="H453" s="42"/>
      <c r="I453" s="229"/>
      <c r="J453" s="42"/>
      <c r="K453" s="42"/>
      <c r="L453" s="46"/>
      <c r="M453" s="230"/>
      <c r="N453" s="231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173</v>
      </c>
      <c r="AU453" s="19" t="s">
        <v>81</v>
      </c>
    </row>
    <row r="454" s="13" customFormat="1">
      <c r="A454" s="13"/>
      <c r="B454" s="234"/>
      <c r="C454" s="235"/>
      <c r="D454" s="227" t="s">
        <v>175</v>
      </c>
      <c r="E454" s="236" t="s">
        <v>19</v>
      </c>
      <c r="F454" s="237" t="s">
        <v>420</v>
      </c>
      <c r="G454" s="235"/>
      <c r="H454" s="238">
        <v>1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175</v>
      </c>
      <c r="AU454" s="244" t="s">
        <v>81</v>
      </c>
      <c r="AV454" s="13" t="s">
        <v>81</v>
      </c>
      <c r="AW454" s="13" t="s">
        <v>33</v>
      </c>
      <c r="AX454" s="13" t="s">
        <v>72</v>
      </c>
      <c r="AY454" s="244" t="s">
        <v>162</v>
      </c>
    </row>
    <row r="455" s="13" customFormat="1">
      <c r="A455" s="13"/>
      <c r="B455" s="234"/>
      <c r="C455" s="235"/>
      <c r="D455" s="227" t="s">
        <v>175</v>
      </c>
      <c r="E455" s="236" t="s">
        <v>19</v>
      </c>
      <c r="F455" s="237" t="s">
        <v>421</v>
      </c>
      <c r="G455" s="235"/>
      <c r="H455" s="238">
        <v>1</v>
      </c>
      <c r="I455" s="239"/>
      <c r="J455" s="235"/>
      <c r="K455" s="235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175</v>
      </c>
      <c r="AU455" s="244" t="s">
        <v>81</v>
      </c>
      <c r="AV455" s="13" t="s">
        <v>81</v>
      </c>
      <c r="AW455" s="13" t="s">
        <v>33</v>
      </c>
      <c r="AX455" s="13" t="s">
        <v>72</v>
      </c>
      <c r="AY455" s="244" t="s">
        <v>162</v>
      </c>
    </row>
    <row r="456" s="14" customFormat="1">
      <c r="A456" s="14"/>
      <c r="B456" s="245"/>
      <c r="C456" s="246"/>
      <c r="D456" s="227" t="s">
        <v>175</v>
      </c>
      <c r="E456" s="247" t="s">
        <v>19</v>
      </c>
      <c r="F456" s="248" t="s">
        <v>177</v>
      </c>
      <c r="G456" s="246"/>
      <c r="H456" s="249">
        <v>2</v>
      </c>
      <c r="I456" s="250"/>
      <c r="J456" s="246"/>
      <c r="K456" s="246"/>
      <c r="L456" s="251"/>
      <c r="M456" s="252"/>
      <c r="N456" s="253"/>
      <c r="O456" s="253"/>
      <c r="P456" s="253"/>
      <c r="Q456" s="253"/>
      <c r="R456" s="253"/>
      <c r="S456" s="253"/>
      <c r="T456" s="25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5" t="s">
        <v>175</v>
      </c>
      <c r="AU456" s="255" t="s">
        <v>81</v>
      </c>
      <c r="AV456" s="14" t="s">
        <v>169</v>
      </c>
      <c r="AW456" s="14" t="s">
        <v>33</v>
      </c>
      <c r="AX456" s="14" t="s">
        <v>79</v>
      </c>
      <c r="AY456" s="255" t="s">
        <v>162</v>
      </c>
    </row>
    <row r="457" s="2" customFormat="1" ht="24.15" customHeight="1">
      <c r="A457" s="40"/>
      <c r="B457" s="41"/>
      <c r="C457" s="256" t="s">
        <v>644</v>
      </c>
      <c r="D457" s="256" t="s">
        <v>237</v>
      </c>
      <c r="E457" s="257" t="s">
        <v>645</v>
      </c>
      <c r="F457" s="258" t="s">
        <v>646</v>
      </c>
      <c r="G457" s="259" t="s">
        <v>381</v>
      </c>
      <c r="H457" s="260">
        <v>2</v>
      </c>
      <c r="I457" s="261"/>
      <c r="J457" s="262">
        <f>ROUND(I457*H457,2)</f>
        <v>0</v>
      </c>
      <c r="K457" s="258" t="s">
        <v>168</v>
      </c>
      <c r="L457" s="263"/>
      <c r="M457" s="264" t="s">
        <v>19</v>
      </c>
      <c r="N457" s="265" t="s">
        <v>43</v>
      </c>
      <c r="O457" s="86"/>
      <c r="P457" s="223">
        <f>O457*H457</f>
        <v>0</v>
      </c>
      <c r="Q457" s="223">
        <v>0.040000000000000001</v>
      </c>
      <c r="R457" s="223">
        <f>Q457*H457</f>
        <v>0.080000000000000002</v>
      </c>
      <c r="S457" s="223">
        <v>0</v>
      </c>
      <c r="T457" s="224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25" t="s">
        <v>217</v>
      </c>
      <c r="AT457" s="225" t="s">
        <v>237</v>
      </c>
      <c r="AU457" s="225" t="s">
        <v>81</v>
      </c>
      <c r="AY457" s="19" t="s">
        <v>162</v>
      </c>
      <c r="BE457" s="226">
        <f>IF(N457="základní",J457,0)</f>
        <v>0</v>
      </c>
      <c r="BF457" s="226">
        <f>IF(N457="snížená",J457,0)</f>
        <v>0</v>
      </c>
      <c r="BG457" s="226">
        <f>IF(N457="zákl. přenesená",J457,0)</f>
        <v>0</v>
      </c>
      <c r="BH457" s="226">
        <f>IF(N457="sníž. přenesená",J457,0)</f>
        <v>0</v>
      </c>
      <c r="BI457" s="226">
        <f>IF(N457="nulová",J457,0)</f>
        <v>0</v>
      </c>
      <c r="BJ457" s="19" t="s">
        <v>79</v>
      </c>
      <c r="BK457" s="226">
        <f>ROUND(I457*H457,2)</f>
        <v>0</v>
      </c>
      <c r="BL457" s="19" t="s">
        <v>169</v>
      </c>
      <c r="BM457" s="225" t="s">
        <v>647</v>
      </c>
    </row>
    <row r="458" s="2" customFormat="1">
      <c r="A458" s="40"/>
      <c r="B458" s="41"/>
      <c r="C458" s="42"/>
      <c r="D458" s="227" t="s">
        <v>171</v>
      </c>
      <c r="E458" s="42"/>
      <c r="F458" s="228" t="s">
        <v>646</v>
      </c>
      <c r="G458" s="42"/>
      <c r="H458" s="42"/>
      <c r="I458" s="229"/>
      <c r="J458" s="42"/>
      <c r="K458" s="42"/>
      <c r="L458" s="46"/>
      <c r="M458" s="230"/>
      <c r="N458" s="231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171</v>
      </c>
      <c r="AU458" s="19" t="s">
        <v>81</v>
      </c>
    </row>
    <row r="459" s="13" customFormat="1">
      <c r="A459" s="13"/>
      <c r="B459" s="234"/>
      <c r="C459" s="235"/>
      <c r="D459" s="227" t="s">
        <v>175</v>
      </c>
      <c r="E459" s="236" t="s">
        <v>19</v>
      </c>
      <c r="F459" s="237" t="s">
        <v>420</v>
      </c>
      <c r="G459" s="235"/>
      <c r="H459" s="238">
        <v>1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175</v>
      </c>
      <c r="AU459" s="244" t="s">
        <v>81</v>
      </c>
      <c r="AV459" s="13" t="s">
        <v>81</v>
      </c>
      <c r="AW459" s="13" t="s">
        <v>33</v>
      </c>
      <c r="AX459" s="13" t="s">
        <v>72</v>
      </c>
      <c r="AY459" s="244" t="s">
        <v>162</v>
      </c>
    </row>
    <row r="460" s="13" customFormat="1">
      <c r="A460" s="13"/>
      <c r="B460" s="234"/>
      <c r="C460" s="235"/>
      <c r="D460" s="227" t="s">
        <v>175</v>
      </c>
      <c r="E460" s="236" t="s">
        <v>19</v>
      </c>
      <c r="F460" s="237" t="s">
        <v>421</v>
      </c>
      <c r="G460" s="235"/>
      <c r="H460" s="238">
        <v>1</v>
      </c>
      <c r="I460" s="239"/>
      <c r="J460" s="235"/>
      <c r="K460" s="235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175</v>
      </c>
      <c r="AU460" s="244" t="s">
        <v>81</v>
      </c>
      <c r="AV460" s="13" t="s">
        <v>81</v>
      </c>
      <c r="AW460" s="13" t="s">
        <v>33</v>
      </c>
      <c r="AX460" s="13" t="s">
        <v>72</v>
      </c>
      <c r="AY460" s="244" t="s">
        <v>162</v>
      </c>
    </row>
    <row r="461" s="14" customFormat="1">
      <c r="A461" s="14"/>
      <c r="B461" s="245"/>
      <c r="C461" s="246"/>
      <c r="D461" s="227" t="s">
        <v>175</v>
      </c>
      <c r="E461" s="247" t="s">
        <v>19</v>
      </c>
      <c r="F461" s="248" t="s">
        <v>177</v>
      </c>
      <c r="G461" s="246"/>
      <c r="H461" s="249">
        <v>2</v>
      </c>
      <c r="I461" s="250"/>
      <c r="J461" s="246"/>
      <c r="K461" s="246"/>
      <c r="L461" s="251"/>
      <c r="M461" s="252"/>
      <c r="N461" s="253"/>
      <c r="O461" s="253"/>
      <c r="P461" s="253"/>
      <c r="Q461" s="253"/>
      <c r="R461" s="253"/>
      <c r="S461" s="253"/>
      <c r="T461" s="25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5" t="s">
        <v>175</v>
      </c>
      <c r="AU461" s="255" t="s">
        <v>81</v>
      </c>
      <c r="AV461" s="14" t="s">
        <v>169</v>
      </c>
      <c r="AW461" s="14" t="s">
        <v>33</v>
      </c>
      <c r="AX461" s="14" t="s">
        <v>79</v>
      </c>
      <c r="AY461" s="255" t="s">
        <v>162</v>
      </c>
    </row>
    <row r="462" s="2" customFormat="1" ht="24.15" customHeight="1">
      <c r="A462" s="40"/>
      <c r="B462" s="41"/>
      <c r="C462" s="214" t="s">
        <v>648</v>
      </c>
      <c r="D462" s="214" t="s">
        <v>164</v>
      </c>
      <c r="E462" s="215" t="s">
        <v>649</v>
      </c>
      <c r="F462" s="216" t="s">
        <v>650</v>
      </c>
      <c r="G462" s="217" t="s">
        <v>381</v>
      </c>
      <c r="H462" s="218">
        <v>2</v>
      </c>
      <c r="I462" s="219"/>
      <c r="J462" s="220">
        <f>ROUND(I462*H462,2)</f>
        <v>0</v>
      </c>
      <c r="K462" s="216" t="s">
        <v>168</v>
      </c>
      <c r="L462" s="46"/>
      <c r="M462" s="221" t="s">
        <v>19</v>
      </c>
      <c r="N462" s="222" t="s">
        <v>43</v>
      </c>
      <c r="O462" s="86"/>
      <c r="P462" s="223">
        <f>O462*H462</f>
        <v>0</v>
      </c>
      <c r="Q462" s="223">
        <v>0.02972</v>
      </c>
      <c r="R462" s="223">
        <f>Q462*H462</f>
        <v>0.05944</v>
      </c>
      <c r="S462" s="223">
        <v>0</v>
      </c>
      <c r="T462" s="224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25" t="s">
        <v>169</v>
      </c>
      <c r="AT462" s="225" t="s">
        <v>164</v>
      </c>
      <c r="AU462" s="225" t="s">
        <v>81</v>
      </c>
      <c r="AY462" s="19" t="s">
        <v>162</v>
      </c>
      <c r="BE462" s="226">
        <f>IF(N462="základní",J462,0)</f>
        <v>0</v>
      </c>
      <c r="BF462" s="226">
        <f>IF(N462="snížená",J462,0)</f>
        <v>0</v>
      </c>
      <c r="BG462" s="226">
        <f>IF(N462="zákl. přenesená",J462,0)</f>
        <v>0</v>
      </c>
      <c r="BH462" s="226">
        <f>IF(N462="sníž. přenesená",J462,0)</f>
        <v>0</v>
      </c>
      <c r="BI462" s="226">
        <f>IF(N462="nulová",J462,0)</f>
        <v>0</v>
      </c>
      <c r="BJ462" s="19" t="s">
        <v>79</v>
      </c>
      <c r="BK462" s="226">
        <f>ROUND(I462*H462,2)</f>
        <v>0</v>
      </c>
      <c r="BL462" s="19" t="s">
        <v>169</v>
      </c>
      <c r="BM462" s="225" t="s">
        <v>651</v>
      </c>
    </row>
    <row r="463" s="2" customFormat="1">
      <c r="A463" s="40"/>
      <c r="B463" s="41"/>
      <c r="C463" s="42"/>
      <c r="D463" s="227" t="s">
        <v>171</v>
      </c>
      <c r="E463" s="42"/>
      <c r="F463" s="228" t="s">
        <v>652</v>
      </c>
      <c r="G463" s="42"/>
      <c r="H463" s="42"/>
      <c r="I463" s="229"/>
      <c r="J463" s="42"/>
      <c r="K463" s="42"/>
      <c r="L463" s="46"/>
      <c r="M463" s="230"/>
      <c r="N463" s="231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171</v>
      </c>
      <c r="AU463" s="19" t="s">
        <v>81</v>
      </c>
    </row>
    <row r="464" s="2" customFormat="1">
      <c r="A464" s="40"/>
      <c r="B464" s="41"/>
      <c r="C464" s="42"/>
      <c r="D464" s="232" t="s">
        <v>173</v>
      </c>
      <c r="E464" s="42"/>
      <c r="F464" s="233" t="s">
        <v>653</v>
      </c>
      <c r="G464" s="42"/>
      <c r="H464" s="42"/>
      <c r="I464" s="229"/>
      <c r="J464" s="42"/>
      <c r="K464" s="42"/>
      <c r="L464" s="46"/>
      <c r="M464" s="230"/>
      <c r="N464" s="231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173</v>
      </c>
      <c r="AU464" s="19" t="s">
        <v>81</v>
      </c>
    </row>
    <row r="465" s="13" customFormat="1">
      <c r="A465" s="13"/>
      <c r="B465" s="234"/>
      <c r="C465" s="235"/>
      <c r="D465" s="227" t="s">
        <v>175</v>
      </c>
      <c r="E465" s="236" t="s">
        <v>19</v>
      </c>
      <c r="F465" s="237" t="s">
        <v>420</v>
      </c>
      <c r="G465" s="235"/>
      <c r="H465" s="238">
        <v>1</v>
      </c>
      <c r="I465" s="239"/>
      <c r="J465" s="235"/>
      <c r="K465" s="235"/>
      <c r="L465" s="240"/>
      <c r="M465" s="241"/>
      <c r="N465" s="242"/>
      <c r="O465" s="242"/>
      <c r="P465" s="242"/>
      <c r="Q465" s="242"/>
      <c r="R465" s="242"/>
      <c r="S465" s="242"/>
      <c r="T465" s="24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4" t="s">
        <v>175</v>
      </c>
      <c r="AU465" s="244" t="s">
        <v>81</v>
      </c>
      <c r="AV465" s="13" t="s">
        <v>81</v>
      </c>
      <c r="AW465" s="13" t="s">
        <v>33</v>
      </c>
      <c r="AX465" s="13" t="s">
        <v>72</v>
      </c>
      <c r="AY465" s="244" t="s">
        <v>162</v>
      </c>
    </row>
    <row r="466" s="13" customFormat="1">
      <c r="A466" s="13"/>
      <c r="B466" s="234"/>
      <c r="C466" s="235"/>
      <c r="D466" s="227" t="s">
        <v>175</v>
      </c>
      <c r="E466" s="236" t="s">
        <v>19</v>
      </c>
      <c r="F466" s="237" t="s">
        <v>421</v>
      </c>
      <c r="G466" s="235"/>
      <c r="H466" s="238">
        <v>1</v>
      </c>
      <c r="I466" s="239"/>
      <c r="J466" s="235"/>
      <c r="K466" s="235"/>
      <c r="L466" s="240"/>
      <c r="M466" s="241"/>
      <c r="N466" s="242"/>
      <c r="O466" s="242"/>
      <c r="P466" s="242"/>
      <c r="Q466" s="242"/>
      <c r="R466" s="242"/>
      <c r="S466" s="242"/>
      <c r="T466" s="24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4" t="s">
        <v>175</v>
      </c>
      <c r="AU466" s="244" t="s">
        <v>81</v>
      </c>
      <c r="AV466" s="13" t="s">
        <v>81</v>
      </c>
      <c r="AW466" s="13" t="s">
        <v>33</v>
      </c>
      <c r="AX466" s="13" t="s">
        <v>72</v>
      </c>
      <c r="AY466" s="244" t="s">
        <v>162</v>
      </c>
    </row>
    <row r="467" s="14" customFormat="1">
      <c r="A467" s="14"/>
      <c r="B467" s="245"/>
      <c r="C467" s="246"/>
      <c r="D467" s="227" t="s">
        <v>175</v>
      </c>
      <c r="E467" s="247" t="s">
        <v>19</v>
      </c>
      <c r="F467" s="248" t="s">
        <v>177</v>
      </c>
      <c r="G467" s="246"/>
      <c r="H467" s="249">
        <v>2</v>
      </c>
      <c r="I467" s="250"/>
      <c r="J467" s="246"/>
      <c r="K467" s="246"/>
      <c r="L467" s="251"/>
      <c r="M467" s="252"/>
      <c r="N467" s="253"/>
      <c r="O467" s="253"/>
      <c r="P467" s="253"/>
      <c r="Q467" s="253"/>
      <c r="R467" s="253"/>
      <c r="S467" s="253"/>
      <c r="T467" s="25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5" t="s">
        <v>175</v>
      </c>
      <c r="AU467" s="255" t="s">
        <v>81</v>
      </c>
      <c r="AV467" s="14" t="s">
        <v>169</v>
      </c>
      <c r="AW467" s="14" t="s">
        <v>33</v>
      </c>
      <c r="AX467" s="14" t="s">
        <v>79</v>
      </c>
      <c r="AY467" s="255" t="s">
        <v>162</v>
      </c>
    </row>
    <row r="468" s="2" customFormat="1" ht="24.15" customHeight="1">
      <c r="A468" s="40"/>
      <c r="B468" s="41"/>
      <c r="C468" s="256" t="s">
        <v>654</v>
      </c>
      <c r="D468" s="256" t="s">
        <v>237</v>
      </c>
      <c r="E468" s="257" t="s">
        <v>655</v>
      </c>
      <c r="F468" s="258" t="s">
        <v>656</v>
      </c>
      <c r="G468" s="259" t="s">
        <v>381</v>
      </c>
      <c r="H468" s="260">
        <v>2</v>
      </c>
      <c r="I468" s="261"/>
      <c r="J468" s="262">
        <f>ROUND(I468*H468,2)</f>
        <v>0</v>
      </c>
      <c r="K468" s="258" t="s">
        <v>168</v>
      </c>
      <c r="L468" s="263"/>
      <c r="M468" s="264" t="s">
        <v>19</v>
      </c>
      <c r="N468" s="265" t="s">
        <v>43</v>
      </c>
      <c r="O468" s="86"/>
      <c r="P468" s="223">
        <f>O468*H468</f>
        <v>0</v>
      </c>
      <c r="Q468" s="223">
        <v>0.11</v>
      </c>
      <c r="R468" s="223">
        <f>Q468*H468</f>
        <v>0.22</v>
      </c>
      <c r="S468" s="223">
        <v>0</v>
      </c>
      <c r="T468" s="224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25" t="s">
        <v>217</v>
      </c>
      <c r="AT468" s="225" t="s">
        <v>237</v>
      </c>
      <c r="AU468" s="225" t="s">
        <v>81</v>
      </c>
      <c r="AY468" s="19" t="s">
        <v>162</v>
      </c>
      <c r="BE468" s="226">
        <f>IF(N468="základní",J468,0)</f>
        <v>0</v>
      </c>
      <c r="BF468" s="226">
        <f>IF(N468="snížená",J468,0)</f>
        <v>0</v>
      </c>
      <c r="BG468" s="226">
        <f>IF(N468="zákl. přenesená",J468,0)</f>
        <v>0</v>
      </c>
      <c r="BH468" s="226">
        <f>IF(N468="sníž. přenesená",J468,0)</f>
        <v>0</v>
      </c>
      <c r="BI468" s="226">
        <f>IF(N468="nulová",J468,0)</f>
        <v>0</v>
      </c>
      <c r="BJ468" s="19" t="s">
        <v>79</v>
      </c>
      <c r="BK468" s="226">
        <f>ROUND(I468*H468,2)</f>
        <v>0</v>
      </c>
      <c r="BL468" s="19" t="s">
        <v>169</v>
      </c>
      <c r="BM468" s="225" t="s">
        <v>657</v>
      </c>
    </row>
    <row r="469" s="2" customFormat="1">
      <c r="A469" s="40"/>
      <c r="B469" s="41"/>
      <c r="C469" s="42"/>
      <c r="D469" s="227" t="s">
        <v>171</v>
      </c>
      <c r="E469" s="42"/>
      <c r="F469" s="228" t="s">
        <v>656</v>
      </c>
      <c r="G469" s="42"/>
      <c r="H469" s="42"/>
      <c r="I469" s="229"/>
      <c r="J469" s="42"/>
      <c r="K469" s="42"/>
      <c r="L469" s="46"/>
      <c r="M469" s="230"/>
      <c r="N469" s="231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171</v>
      </c>
      <c r="AU469" s="19" t="s">
        <v>81</v>
      </c>
    </row>
    <row r="470" s="13" customFormat="1">
      <c r="A470" s="13"/>
      <c r="B470" s="234"/>
      <c r="C470" s="235"/>
      <c r="D470" s="227" t="s">
        <v>175</v>
      </c>
      <c r="E470" s="236" t="s">
        <v>19</v>
      </c>
      <c r="F470" s="237" t="s">
        <v>420</v>
      </c>
      <c r="G470" s="235"/>
      <c r="H470" s="238">
        <v>1</v>
      </c>
      <c r="I470" s="239"/>
      <c r="J470" s="235"/>
      <c r="K470" s="235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175</v>
      </c>
      <c r="AU470" s="244" t="s">
        <v>81</v>
      </c>
      <c r="AV470" s="13" t="s">
        <v>81</v>
      </c>
      <c r="AW470" s="13" t="s">
        <v>33</v>
      </c>
      <c r="AX470" s="13" t="s">
        <v>72</v>
      </c>
      <c r="AY470" s="244" t="s">
        <v>162</v>
      </c>
    </row>
    <row r="471" s="13" customFormat="1">
      <c r="A471" s="13"/>
      <c r="B471" s="234"/>
      <c r="C471" s="235"/>
      <c r="D471" s="227" t="s">
        <v>175</v>
      </c>
      <c r="E471" s="236" t="s">
        <v>19</v>
      </c>
      <c r="F471" s="237" t="s">
        <v>421</v>
      </c>
      <c r="G471" s="235"/>
      <c r="H471" s="238">
        <v>1</v>
      </c>
      <c r="I471" s="239"/>
      <c r="J471" s="235"/>
      <c r="K471" s="235"/>
      <c r="L471" s="240"/>
      <c r="M471" s="241"/>
      <c r="N471" s="242"/>
      <c r="O471" s="242"/>
      <c r="P471" s="242"/>
      <c r="Q471" s="242"/>
      <c r="R471" s="242"/>
      <c r="S471" s="242"/>
      <c r="T471" s="24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4" t="s">
        <v>175</v>
      </c>
      <c r="AU471" s="244" t="s">
        <v>81</v>
      </c>
      <c r="AV471" s="13" t="s">
        <v>81</v>
      </c>
      <c r="AW471" s="13" t="s">
        <v>33</v>
      </c>
      <c r="AX471" s="13" t="s">
        <v>72</v>
      </c>
      <c r="AY471" s="244" t="s">
        <v>162</v>
      </c>
    </row>
    <row r="472" s="14" customFormat="1">
      <c r="A472" s="14"/>
      <c r="B472" s="245"/>
      <c r="C472" s="246"/>
      <c r="D472" s="227" t="s">
        <v>175</v>
      </c>
      <c r="E472" s="247" t="s">
        <v>19</v>
      </c>
      <c r="F472" s="248" t="s">
        <v>177</v>
      </c>
      <c r="G472" s="246"/>
      <c r="H472" s="249">
        <v>2</v>
      </c>
      <c r="I472" s="250"/>
      <c r="J472" s="246"/>
      <c r="K472" s="246"/>
      <c r="L472" s="251"/>
      <c r="M472" s="252"/>
      <c r="N472" s="253"/>
      <c r="O472" s="253"/>
      <c r="P472" s="253"/>
      <c r="Q472" s="253"/>
      <c r="R472" s="253"/>
      <c r="S472" s="253"/>
      <c r="T472" s="25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5" t="s">
        <v>175</v>
      </c>
      <c r="AU472" s="255" t="s">
        <v>81</v>
      </c>
      <c r="AV472" s="14" t="s">
        <v>169</v>
      </c>
      <c r="AW472" s="14" t="s">
        <v>33</v>
      </c>
      <c r="AX472" s="14" t="s">
        <v>79</v>
      </c>
      <c r="AY472" s="255" t="s">
        <v>162</v>
      </c>
    </row>
    <row r="473" s="2" customFormat="1" ht="24.15" customHeight="1">
      <c r="A473" s="40"/>
      <c r="B473" s="41"/>
      <c r="C473" s="214" t="s">
        <v>658</v>
      </c>
      <c r="D473" s="214" t="s">
        <v>164</v>
      </c>
      <c r="E473" s="215" t="s">
        <v>659</v>
      </c>
      <c r="F473" s="216" t="s">
        <v>660</v>
      </c>
      <c r="G473" s="217" t="s">
        <v>381</v>
      </c>
      <c r="H473" s="218">
        <v>2</v>
      </c>
      <c r="I473" s="219"/>
      <c r="J473" s="220">
        <f>ROUND(I473*H473,2)</f>
        <v>0</v>
      </c>
      <c r="K473" s="216" t="s">
        <v>168</v>
      </c>
      <c r="L473" s="46"/>
      <c r="M473" s="221" t="s">
        <v>19</v>
      </c>
      <c r="N473" s="222" t="s">
        <v>43</v>
      </c>
      <c r="O473" s="86"/>
      <c r="P473" s="223">
        <f>O473*H473</f>
        <v>0</v>
      </c>
      <c r="Q473" s="223">
        <v>0.21734000000000001</v>
      </c>
      <c r="R473" s="223">
        <f>Q473*H473</f>
        <v>0.43468000000000001</v>
      </c>
      <c r="S473" s="223">
        <v>0</v>
      </c>
      <c r="T473" s="224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5" t="s">
        <v>169</v>
      </c>
      <c r="AT473" s="225" t="s">
        <v>164</v>
      </c>
      <c r="AU473" s="225" t="s">
        <v>81</v>
      </c>
      <c r="AY473" s="19" t="s">
        <v>162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9" t="s">
        <v>79</v>
      </c>
      <c r="BK473" s="226">
        <f>ROUND(I473*H473,2)</f>
        <v>0</v>
      </c>
      <c r="BL473" s="19" t="s">
        <v>169</v>
      </c>
      <c r="BM473" s="225" t="s">
        <v>661</v>
      </c>
    </row>
    <row r="474" s="2" customFormat="1">
      <c r="A474" s="40"/>
      <c r="B474" s="41"/>
      <c r="C474" s="42"/>
      <c r="D474" s="227" t="s">
        <v>171</v>
      </c>
      <c r="E474" s="42"/>
      <c r="F474" s="228" t="s">
        <v>660</v>
      </c>
      <c r="G474" s="42"/>
      <c r="H474" s="42"/>
      <c r="I474" s="229"/>
      <c r="J474" s="42"/>
      <c r="K474" s="42"/>
      <c r="L474" s="46"/>
      <c r="M474" s="230"/>
      <c r="N474" s="231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171</v>
      </c>
      <c r="AU474" s="19" t="s">
        <v>81</v>
      </c>
    </row>
    <row r="475" s="2" customFormat="1">
      <c r="A475" s="40"/>
      <c r="B475" s="41"/>
      <c r="C475" s="42"/>
      <c r="D475" s="232" t="s">
        <v>173</v>
      </c>
      <c r="E475" s="42"/>
      <c r="F475" s="233" t="s">
        <v>662</v>
      </c>
      <c r="G475" s="42"/>
      <c r="H475" s="42"/>
      <c r="I475" s="229"/>
      <c r="J475" s="42"/>
      <c r="K475" s="42"/>
      <c r="L475" s="46"/>
      <c r="M475" s="230"/>
      <c r="N475" s="231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173</v>
      </c>
      <c r="AU475" s="19" t="s">
        <v>81</v>
      </c>
    </row>
    <row r="476" s="13" customFormat="1">
      <c r="A476" s="13"/>
      <c r="B476" s="234"/>
      <c r="C476" s="235"/>
      <c r="D476" s="227" t="s">
        <v>175</v>
      </c>
      <c r="E476" s="236" t="s">
        <v>19</v>
      </c>
      <c r="F476" s="237" t="s">
        <v>420</v>
      </c>
      <c r="G476" s="235"/>
      <c r="H476" s="238">
        <v>1</v>
      </c>
      <c r="I476" s="239"/>
      <c r="J476" s="235"/>
      <c r="K476" s="235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175</v>
      </c>
      <c r="AU476" s="244" t="s">
        <v>81</v>
      </c>
      <c r="AV476" s="13" t="s">
        <v>81</v>
      </c>
      <c r="AW476" s="13" t="s">
        <v>33</v>
      </c>
      <c r="AX476" s="13" t="s">
        <v>72</v>
      </c>
      <c r="AY476" s="244" t="s">
        <v>162</v>
      </c>
    </row>
    <row r="477" s="13" customFormat="1">
      <c r="A477" s="13"/>
      <c r="B477" s="234"/>
      <c r="C477" s="235"/>
      <c r="D477" s="227" t="s">
        <v>175</v>
      </c>
      <c r="E477" s="236" t="s">
        <v>19</v>
      </c>
      <c r="F477" s="237" t="s">
        <v>421</v>
      </c>
      <c r="G477" s="235"/>
      <c r="H477" s="238">
        <v>1</v>
      </c>
      <c r="I477" s="239"/>
      <c r="J477" s="235"/>
      <c r="K477" s="235"/>
      <c r="L477" s="240"/>
      <c r="M477" s="241"/>
      <c r="N477" s="242"/>
      <c r="O477" s="242"/>
      <c r="P477" s="242"/>
      <c r="Q477" s="242"/>
      <c r="R477" s="242"/>
      <c r="S477" s="242"/>
      <c r="T477" s="24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4" t="s">
        <v>175</v>
      </c>
      <c r="AU477" s="244" t="s">
        <v>81</v>
      </c>
      <c r="AV477" s="13" t="s">
        <v>81</v>
      </c>
      <c r="AW477" s="13" t="s">
        <v>33</v>
      </c>
      <c r="AX477" s="13" t="s">
        <v>72</v>
      </c>
      <c r="AY477" s="244" t="s">
        <v>162</v>
      </c>
    </row>
    <row r="478" s="14" customFormat="1">
      <c r="A478" s="14"/>
      <c r="B478" s="245"/>
      <c r="C478" s="246"/>
      <c r="D478" s="227" t="s">
        <v>175</v>
      </c>
      <c r="E478" s="247" t="s">
        <v>19</v>
      </c>
      <c r="F478" s="248" t="s">
        <v>177</v>
      </c>
      <c r="G478" s="246"/>
      <c r="H478" s="249">
        <v>2</v>
      </c>
      <c r="I478" s="250"/>
      <c r="J478" s="246"/>
      <c r="K478" s="246"/>
      <c r="L478" s="251"/>
      <c r="M478" s="252"/>
      <c r="N478" s="253"/>
      <c r="O478" s="253"/>
      <c r="P478" s="253"/>
      <c r="Q478" s="253"/>
      <c r="R478" s="253"/>
      <c r="S478" s="253"/>
      <c r="T478" s="25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5" t="s">
        <v>175</v>
      </c>
      <c r="AU478" s="255" t="s">
        <v>81</v>
      </c>
      <c r="AV478" s="14" t="s">
        <v>169</v>
      </c>
      <c r="AW478" s="14" t="s">
        <v>33</v>
      </c>
      <c r="AX478" s="14" t="s">
        <v>79</v>
      </c>
      <c r="AY478" s="255" t="s">
        <v>162</v>
      </c>
    </row>
    <row r="479" s="2" customFormat="1" ht="24.15" customHeight="1">
      <c r="A479" s="40"/>
      <c r="B479" s="41"/>
      <c r="C479" s="256" t="s">
        <v>663</v>
      </c>
      <c r="D479" s="256" t="s">
        <v>237</v>
      </c>
      <c r="E479" s="257" t="s">
        <v>664</v>
      </c>
      <c r="F479" s="258" t="s">
        <v>665</v>
      </c>
      <c r="G479" s="259" t="s">
        <v>381</v>
      </c>
      <c r="H479" s="260">
        <v>2</v>
      </c>
      <c r="I479" s="261"/>
      <c r="J479" s="262">
        <f>ROUND(I479*H479,2)</f>
        <v>0</v>
      </c>
      <c r="K479" s="258" t="s">
        <v>388</v>
      </c>
      <c r="L479" s="263"/>
      <c r="M479" s="264" t="s">
        <v>19</v>
      </c>
      <c r="N479" s="265" t="s">
        <v>43</v>
      </c>
      <c r="O479" s="86"/>
      <c r="P479" s="223">
        <f>O479*H479</f>
        <v>0</v>
      </c>
      <c r="Q479" s="223">
        <v>0.039</v>
      </c>
      <c r="R479" s="223">
        <f>Q479*H479</f>
        <v>0.078</v>
      </c>
      <c r="S479" s="223">
        <v>0</v>
      </c>
      <c r="T479" s="224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25" t="s">
        <v>217</v>
      </c>
      <c r="AT479" s="225" t="s">
        <v>237</v>
      </c>
      <c r="AU479" s="225" t="s">
        <v>81</v>
      </c>
      <c r="AY479" s="19" t="s">
        <v>162</v>
      </c>
      <c r="BE479" s="226">
        <f>IF(N479="základní",J479,0)</f>
        <v>0</v>
      </c>
      <c r="BF479" s="226">
        <f>IF(N479="snížená",J479,0)</f>
        <v>0</v>
      </c>
      <c r="BG479" s="226">
        <f>IF(N479="zákl. přenesená",J479,0)</f>
        <v>0</v>
      </c>
      <c r="BH479" s="226">
        <f>IF(N479="sníž. přenesená",J479,0)</f>
        <v>0</v>
      </c>
      <c r="BI479" s="226">
        <f>IF(N479="nulová",J479,0)</f>
        <v>0</v>
      </c>
      <c r="BJ479" s="19" t="s">
        <v>79</v>
      </c>
      <c r="BK479" s="226">
        <f>ROUND(I479*H479,2)</f>
        <v>0</v>
      </c>
      <c r="BL479" s="19" t="s">
        <v>169</v>
      </c>
      <c r="BM479" s="225" t="s">
        <v>666</v>
      </c>
    </row>
    <row r="480" s="2" customFormat="1">
      <c r="A480" s="40"/>
      <c r="B480" s="41"/>
      <c r="C480" s="42"/>
      <c r="D480" s="227" t="s">
        <v>171</v>
      </c>
      <c r="E480" s="42"/>
      <c r="F480" s="228" t="s">
        <v>665</v>
      </c>
      <c r="G480" s="42"/>
      <c r="H480" s="42"/>
      <c r="I480" s="229"/>
      <c r="J480" s="42"/>
      <c r="K480" s="42"/>
      <c r="L480" s="46"/>
      <c r="M480" s="230"/>
      <c r="N480" s="231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171</v>
      </c>
      <c r="AU480" s="19" t="s">
        <v>81</v>
      </c>
    </row>
    <row r="481" s="13" customFormat="1">
      <c r="A481" s="13"/>
      <c r="B481" s="234"/>
      <c r="C481" s="235"/>
      <c r="D481" s="227" t="s">
        <v>175</v>
      </c>
      <c r="E481" s="236" t="s">
        <v>19</v>
      </c>
      <c r="F481" s="237" t="s">
        <v>420</v>
      </c>
      <c r="G481" s="235"/>
      <c r="H481" s="238">
        <v>1</v>
      </c>
      <c r="I481" s="239"/>
      <c r="J481" s="235"/>
      <c r="K481" s="235"/>
      <c r="L481" s="240"/>
      <c r="M481" s="241"/>
      <c r="N481" s="242"/>
      <c r="O481" s="242"/>
      <c r="P481" s="242"/>
      <c r="Q481" s="242"/>
      <c r="R481" s="242"/>
      <c r="S481" s="242"/>
      <c r="T481" s="24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4" t="s">
        <v>175</v>
      </c>
      <c r="AU481" s="244" t="s">
        <v>81</v>
      </c>
      <c r="AV481" s="13" t="s">
        <v>81</v>
      </c>
      <c r="AW481" s="13" t="s">
        <v>33</v>
      </c>
      <c r="AX481" s="13" t="s">
        <v>72</v>
      </c>
      <c r="AY481" s="244" t="s">
        <v>162</v>
      </c>
    </row>
    <row r="482" s="13" customFormat="1">
      <c r="A482" s="13"/>
      <c r="B482" s="234"/>
      <c r="C482" s="235"/>
      <c r="D482" s="227" t="s">
        <v>175</v>
      </c>
      <c r="E482" s="236" t="s">
        <v>19</v>
      </c>
      <c r="F482" s="237" t="s">
        <v>421</v>
      </c>
      <c r="G482" s="235"/>
      <c r="H482" s="238">
        <v>1</v>
      </c>
      <c r="I482" s="239"/>
      <c r="J482" s="235"/>
      <c r="K482" s="235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175</v>
      </c>
      <c r="AU482" s="244" t="s">
        <v>81</v>
      </c>
      <c r="AV482" s="13" t="s">
        <v>81</v>
      </c>
      <c r="AW482" s="13" t="s">
        <v>33</v>
      </c>
      <c r="AX482" s="13" t="s">
        <v>72</v>
      </c>
      <c r="AY482" s="244" t="s">
        <v>162</v>
      </c>
    </row>
    <row r="483" s="14" customFormat="1">
      <c r="A483" s="14"/>
      <c r="B483" s="245"/>
      <c r="C483" s="246"/>
      <c r="D483" s="227" t="s">
        <v>175</v>
      </c>
      <c r="E483" s="247" t="s">
        <v>19</v>
      </c>
      <c r="F483" s="248" t="s">
        <v>177</v>
      </c>
      <c r="G483" s="246"/>
      <c r="H483" s="249">
        <v>2</v>
      </c>
      <c r="I483" s="250"/>
      <c r="J483" s="246"/>
      <c r="K483" s="246"/>
      <c r="L483" s="251"/>
      <c r="M483" s="252"/>
      <c r="N483" s="253"/>
      <c r="O483" s="253"/>
      <c r="P483" s="253"/>
      <c r="Q483" s="253"/>
      <c r="R483" s="253"/>
      <c r="S483" s="253"/>
      <c r="T483" s="25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5" t="s">
        <v>175</v>
      </c>
      <c r="AU483" s="255" t="s">
        <v>81</v>
      </c>
      <c r="AV483" s="14" t="s">
        <v>169</v>
      </c>
      <c r="AW483" s="14" t="s">
        <v>33</v>
      </c>
      <c r="AX483" s="14" t="s">
        <v>79</v>
      </c>
      <c r="AY483" s="255" t="s">
        <v>162</v>
      </c>
    </row>
    <row r="484" s="2" customFormat="1" ht="24.15" customHeight="1">
      <c r="A484" s="40"/>
      <c r="B484" s="41"/>
      <c r="C484" s="214" t="s">
        <v>667</v>
      </c>
      <c r="D484" s="214" t="s">
        <v>164</v>
      </c>
      <c r="E484" s="215" t="s">
        <v>668</v>
      </c>
      <c r="F484" s="216" t="s">
        <v>669</v>
      </c>
      <c r="G484" s="217" t="s">
        <v>300</v>
      </c>
      <c r="H484" s="218">
        <v>11</v>
      </c>
      <c r="I484" s="219"/>
      <c r="J484" s="220">
        <f>ROUND(I484*H484,2)</f>
        <v>0</v>
      </c>
      <c r="K484" s="216" t="s">
        <v>168</v>
      </c>
      <c r="L484" s="46"/>
      <c r="M484" s="221" t="s">
        <v>19</v>
      </c>
      <c r="N484" s="222" t="s">
        <v>43</v>
      </c>
      <c r="O484" s="86"/>
      <c r="P484" s="223">
        <f>O484*H484</f>
        <v>0</v>
      </c>
      <c r="Q484" s="223">
        <v>2.0000000000000002E-05</v>
      </c>
      <c r="R484" s="223">
        <f>Q484*H484</f>
        <v>0.00022000000000000001</v>
      </c>
      <c r="S484" s="223">
        <v>0</v>
      </c>
      <c r="T484" s="224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25" t="s">
        <v>169</v>
      </c>
      <c r="AT484" s="225" t="s">
        <v>164</v>
      </c>
      <c r="AU484" s="225" t="s">
        <v>81</v>
      </c>
      <c r="AY484" s="19" t="s">
        <v>162</v>
      </c>
      <c r="BE484" s="226">
        <f>IF(N484="základní",J484,0)</f>
        <v>0</v>
      </c>
      <c r="BF484" s="226">
        <f>IF(N484="snížená",J484,0)</f>
        <v>0</v>
      </c>
      <c r="BG484" s="226">
        <f>IF(N484="zákl. přenesená",J484,0)</f>
        <v>0</v>
      </c>
      <c r="BH484" s="226">
        <f>IF(N484="sníž. přenesená",J484,0)</f>
        <v>0</v>
      </c>
      <c r="BI484" s="226">
        <f>IF(N484="nulová",J484,0)</f>
        <v>0</v>
      </c>
      <c r="BJ484" s="19" t="s">
        <v>79</v>
      </c>
      <c r="BK484" s="226">
        <f>ROUND(I484*H484,2)</f>
        <v>0</v>
      </c>
      <c r="BL484" s="19" t="s">
        <v>169</v>
      </c>
      <c r="BM484" s="225" t="s">
        <v>670</v>
      </c>
    </row>
    <row r="485" s="2" customFormat="1">
      <c r="A485" s="40"/>
      <c r="B485" s="41"/>
      <c r="C485" s="42"/>
      <c r="D485" s="227" t="s">
        <v>171</v>
      </c>
      <c r="E485" s="42"/>
      <c r="F485" s="228" t="s">
        <v>671</v>
      </c>
      <c r="G485" s="42"/>
      <c r="H485" s="42"/>
      <c r="I485" s="229"/>
      <c r="J485" s="42"/>
      <c r="K485" s="42"/>
      <c r="L485" s="46"/>
      <c r="M485" s="230"/>
      <c r="N485" s="231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171</v>
      </c>
      <c r="AU485" s="19" t="s">
        <v>81</v>
      </c>
    </row>
    <row r="486" s="2" customFormat="1">
      <c r="A486" s="40"/>
      <c r="B486" s="41"/>
      <c r="C486" s="42"/>
      <c r="D486" s="232" t="s">
        <v>173</v>
      </c>
      <c r="E486" s="42"/>
      <c r="F486" s="233" t="s">
        <v>672</v>
      </c>
      <c r="G486" s="42"/>
      <c r="H486" s="42"/>
      <c r="I486" s="229"/>
      <c r="J486" s="42"/>
      <c r="K486" s="42"/>
      <c r="L486" s="46"/>
      <c r="M486" s="230"/>
      <c r="N486" s="231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173</v>
      </c>
      <c r="AU486" s="19" t="s">
        <v>81</v>
      </c>
    </row>
    <row r="487" s="12" customFormat="1" ht="22.8" customHeight="1">
      <c r="A487" s="12"/>
      <c r="B487" s="198"/>
      <c r="C487" s="199"/>
      <c r="D487" s="200" t="s">
        <v>71</v>
      </c>
      <c r="E487" s="212" t="s">
        <v>223</v>
      </c>
      <c r="F487" s="212" t="s">
        <v>673</v>
      </c>
      <c r="G487" s="199"/>
      <c r="H487" s="199"/>
      <c r="I487" s="202"/>
      <c r="J487" s="213">
        <f>BK487</f>
        <v>0</v>
      </c>
      <c r="K487" s="199"/>
      <c r="L487" s="204"/>
      <c r="M487" s="205"/>
      <c r="N487" s="206"/>
      <c r="O487" s="206"/>
      <c r="P487" s="207">
        <f>SUM(P488:P526)</f>
        <v>0</v>
      </c>
      <c r="Q487" s="206"/>
      <c r="R487" s="207">
        <f>SUM(R488:R526)</f>
        <v>59.335079360000002</v>
      </c>
      <c r="S487" s="206"/>
      <c r="T487" s="208">
        <f>SUM(T488:T526)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9" t="s">
        <v>79</v>
      </c>
      <c r="AT487" s="210" t="s">
        <v>71</v>
      </c>
      <c r="AU487" s="210" t="s">
        <v>79</v>
      </c>
      <c r="AY487" s="209" t="s">
        <v>162</v>
      </c>
      <c r="BK487" s="211">
        <f>SUM(BK488:BK526)</f>
        <v>0</v>
      </c>
    </row>
    <row r="488" s="2" customFormat="1" ht="33" customHeight="1">
      <c r="A488" s="40"/>
      <c r="B488" s="41"/>
      <c r="C488" s="214" t="s">
        <v>674</v>
      </c>
      <c r="D488" s="214" t="s">
        <v>164</v>
      </c>
      <c r="E488" s="215" t="s">
        <v>675</v>
      </c>
      <c r="F488" s="216" t="s">
        <v>676</v>
      </c>
      <c r="G488" s="217" t="s">
        <v>300</v>
      </c>
      <c r="H488" s="218">
        <v>63.200000000000003</v>
      </c>
      <c r="I488" s="219"/>
      <c r="J488" s="220">
        <f>ROUND(I488*H488,2)</f>
        <v>0</v>
      </c>
      <c r="K488" s="216" t="s">
        <v>168</v>
      </c>
      <c r="L488" s="46"/>
      <c r="M488" s="221" t="s">
        <v>19</v>
      </c>
      <c r="N488" s="222" t="s">
        <v>43</v>
      </c>
      <c r="O488" s="86"/>
      <c r="P488" s="223">
        <f>O488*H488</f>
        <v>0</v>
      </c>
      <c r="Q488" s="223">
        <v>0.14041999999999999</v>
      </c>
      <c r="R488" s="223">
        <f>Q488*H488</f>
        <v>8.8745440000000002</v>
      </c>
      <c r="S488" s="223">
        <v>0</v>
      </c>
      <c r="T488" s="224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25" t="s">
        <v>169</v>
      </c>
      <c r="AT488" s="225" t="s">
        <v>164</v>
      </c>
      <c r="AU488" s="225" t="s">
        <v>81</v>
      </c>
      <c r="AY488" s="19" t="s">
        <v>162</v>
      </c>
      <c r="BE488" s="226">
        <f>IF(N488="základní",J488,0)</f>
        <v>0</v>
      </c>
      <c r="BF488" s="226">
        <f>IF(N488="snížená",J488,0)</f>
        <v>0</v>
      </c>
      <c r="BG488" s="226">
        <f>IF(N488="zákl. přenesená",J488,0)</f>
        <v>0</v>
      </c>
      <c r="BH488" s="226">
        <f>IF(N488="sníž. přenesená",J488,0)</f>
        <v>0</v>
      </c>
      <c r="BI488" s="226">
        <f>IF(N488="nulová",J488,0)</f>
        <v>0</v>
      </c>
      <c r="BJ488" s="19" t="s">
        <v>79</v>
      </c>
      <c r="BK488" s="226">
        <f>ROUND(I488*H488,2)</f>
        <v>0</v>
      </c>
      <c r="BL488" s="19" t="s">
        <v>169</v>
      </c>
      <c r="BM488" s="225" t="s">
        <v>677</v>
      </c>
    </row>
    <row r="489" s="2" customFormat="1">
      <c r="A489" s="40"/>
      <c r="B489" s="41"/>
      <c r="C489" s="42"/>
      <c r="D489" s="227" t="s">
        <v>171</v>
      </c>
      <c r="E489" s="42"/>
      <c r="F489" s="228" t="s">
        <v>678</v>
      </c>
      <c r="G489" s="42"/>
      <c r="H489" s="42"/>
      <c r="I489" s="229"/>
      <c r="J489" s="42"/>
      <c r="K489" s="42"/>
      <c r="L489" s="46"/>
      <c r="M489" s="230"/>
      <c r="N489" s="231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171</v>
      </c>
      <c r="AU489" s="19" t="s">
        <v>81</v>
      </c>
    </row>
    <row r="490" s="2" customFormat="1">
      <c r="A490" s="40"/>
      <c r="B490" s="41"/>
      <c r="C490" s="42"/>
      <c r="D490" s="232" t="s">
        <v>173</v>
      </c>
      <c r="E490" s="42"/>
      <c r="F490" s="233" t="s">
        <v>679</v>
      </c>
      <c r="G490" s="42"/>
      <c r="H490" s="42"/>
      <c r="I490" s="229"/>
      <c r="J490" s="42"/>
      <c r="K490" s="42"/>
      <c r="L490" s="46"/>
      <c r="M490" s="230"/>
      <c r="N490" s="231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173</v>
      </c>
      <c r="AU490" s="19" t="s">
        <v>81</v>
      </c>
    </row>
    <row r="491" s="2" customFormat="1" ht="21.75" customHeight="1">
      <c r="A491" s="40"/>
      <c r="B491" s="41"/>
      <c r="C491" s="256" t="s">
        <v>680</v>
      </c>
      <c r="D491" s="256" t="s">
        <v>237</v>
      </c>
      <c r="E491" s="257" t="s">
        <v>681</v>
      </c>
      <c r="F491" s="258" t="s">
        <v>682</v>
      </c>
      <c r="G491" s="259" t="s">
        <v>300</v>
      </c>
      <c r="H491" s="260">
        <v>64.463999999999999</v>
      </c>
      <c r="I491" s="261"/>
      <c r="J491" s="262">
        <f>ROUND(I491*H491,2)</f>
        <v>0</v>
      </c>
      <c r="K491" s="258" t="s">
        <v>168</v>
      </c>
      <c r="L491" s="263"/>
      <c r="M491" s="264" t="s">
        <v>19</v>
      </c>
      <c r="N491" s="265" t="s">
        <v>43</v>
      </c>
      <c r="O491" s="86"/>
      <c r="P491" s="223">
        <f>O491*H491</f>
        <v>0</v>
      </c>
      <c r="Q491" s="223">
        <v>0.034000000000000002</v>
      </c>
      <c r="R491" s="223">
        <f>Q491*H491</f>
        <v>2.1917759999999999</v>
      </c>
      <c r="S491" s="223">
        <v>0</v>
      </c>
      <c r="T491" s="224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25" t="s">
        <v>217</v>
      </c>
      <c r="AT491" s="225" t="s">
        <v>237</v>
      </c>
      <c r="AU491" s="225" t="s">
        <v>81</v>
      </c>
      <c r="AY491" s="19" t="s">
        <v>162</v>
      </c>
      <c r="BE491" s="226">
        <f>IF(N491="základní",J491,0)</f>
        <v>0</v>
      </c>
      <c r="BF491" s="226">
        <f>IF(N491="snížená",J491,0)</f>
        <v>0</v>
      </c>
      <c r="BG491" s="226">
        <f>IF(N491="zákl. přenesená",J491,0)</f>
        <v>0</v>
      </c>
      <c r="BH491" s="226">
        <f>IF(N491="sníž. přenesená",J491,0)</f>
        <v>0</v>
      </c>
      <c r="BI491" s="226">
        <f>IF(N491="nulová",J491,0)</f>
        <v>0</v>
      </c>
      <c r="BJ491" s="19" t="s">
        <v>79</v>
      </c>
      <c r="BK491" s="226">
        <f>ROUND(I491*H491,2)</f>
        <v>0</v>
      </c>
      <c r="BL491" s="19" t="s">
        <v>169</v>
      </c>
      <c r="BM491" s="225" t="s">
        <v>683</v>
      </c>
    </row>
    <row r="492" s="2" customFormat="1">
      <c r="A492" s="40"/>
      <c r="B492" s="41"/>
      <c r="C492" s="42"/>
      <c r="D492" s="227" t="s">
        <v>171</v>
      </c>
      <c r="E492" s="42"/>
      <c r="F492" s="228" t="s">
        <v>682</v>
      </c>
      <c r="G492" s="42"/>
      <c r="H492" s="42"/>
      <c r="I492" s="229"/>
      <c r="J492" s="42"/>
      <c r="K492" s="42"/>
      <c r="L492" s="46"/>
      <c r="M492" s="230"/>
      <c r="N492" s="231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171</v>
      </c>
      <c r="AU492" s="19" t="s">
        <v>81</v>
      </c>
    </row>
    <row r="493" s="13" customFormat="1">
      <c r="A493" s="13"/>
      <c r="B493" s="234"/>
      <c r="C493" s="235"/>
      <c r="D493" s="227" t="s">
        <v>175</v>
      </c>
      <c r="E493" s="236" t="s">
        <v>19</v>
      </c>
      <c r="F493" s="237" t="s">
        <v>684</v>
      </c>
      <c r="G493" s="235"/>
      <c r="H493" s="238">
        <v>63.200000000000003</v>
      </c>
      <c r="I493" s="239"/>
      <c r="J493" s="235"/>
      <c r="K493" s="235"/>
      <c r="L493" s="240"/>
      <c r="M493" s="241"/>
      <c r="N493" s="242"/>
      <c r="O493" s="242"/>
      <c r="P493" s="242"/>
      <c r="Q493" s="242"/>
      <c r="R493" s="242"/>
      <c r="S493" s="242"/>
      <c r="T493" s="24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4" t="s">
        <v>175</v>
      </c>
      <c r="AU493" s="244" t="s">
        <v>81</v>
      </c>
      <c r="AV493" s="13" t="s">
        <v>81</v>
      </c>
      <c r="AW493" s="13" t="s">
        <v>33</v>
      </c>
      <c r="AX493" s="13" t="s">
        <v>79</v>
      </c>
      <c r="AY493" s="244" t="s">
        <v>162</v>
      </c>
    </row>
    <row r="494" s="13" customFormat="1">
      <c r="A494" s="13"/>
      <c r="B494" s="234"/>
      <c r="C494" s="235"/>
      <c r="D494" s="227" t="s">
        <v>175</v>
      </c>
      <c r="E494" s="235"/>
      <c r="F494" s="237" t="s">
        <v>685</v>
      </c>
      <c r="G494" s="235"/>
      <c r="H494" s="238">
        <v>64.463999999999999</v>
      </c>
      <c r="I494" s="239"/>
      <c r="J494" s="235"/>
      <c r="K494" s="235"/>
      <c r="L494" s="240"/>
      <c r="M494" s="241"/>
      <c r="N494" s="242"/>
      <c r="O494" s="242"/>
      <c r="P494" s="242"/>
      <c r="Q494" s="242"/>
      <c r="R494" s="242"/>
      <c r="S494" s="242"/>
      <c r="T494" s="24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4" t="s">
        <v>175</v>
      </c>
      <c r="AU494" s="244" t="s">
        <v>81</v>
      </c>
      <c r="AV494" s="13" t="s">
        <v>81</v>
      </c>
      <c r="AW494" s="13" t="s">
        <v>4</v>
      </c>
      <c r="AX494" s="13" t="s">
        <v>79</v>
      </c>
      <c r="AY494" s="244" t="s">
        <v>162</v>
      </c>
    </row>
    <row r="495" s="2" customFormat="1" ht="24.15" customHeight="1">
      <c r="A495" s="40"/>
      <c r="B495" s="41"/>
      <c r="C495" s="214" t="s">
        <v>686</v>
      </c>
      <c r="D495" s="214" t="s">
        <v>164</v>
      </c>
      <c r="E495" s="215" t="s">
        <v>687</v>
      </c>
      <c r="F495" s="216" t="s">
        <v>688</v>
      </c>
      <c r="G495" s="217" t="s">
        <v>167</v>
      </c>
      <c r="H495" s="218">
        <v>2.8439999999999999</v>
      </c>
      <c r="I495" s="219"/>
      <c r="J495" s="220">
        <f>ROUND(I495*H495,2)</f>
        <v>0</v>
      </c>
      <c r="K495" s="216" t="s">
        <v>168</v>
      </c>
      <c r="L495" s="46"/>
      <c r="M495" s="221" t="s">
        <v>19</v>
      </c>
      <c r="N495" s="222" t="s">
        <v>43</v>
      </c>
      <c r="O495" s="86"/>
      <c r="P495" s="223">
        <f>O495*H495</f>
        <v>0</v>
      </c>
      <c r="Q495" s="223">
        <v>2.2563399999999998</v>
      </c>
      <c r="R495" s="223">
        <f>Q495*H495</f>
        <v>6.4170309599999991</v>
      </c>
      <c r="S495" s="223">
        <v>0</v>
      </c>
      <c r="T495" s="224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25" t="s">
        <v>169</v>
      </c>
      <c r="AT495" s="225" t="s">
        <v>164</v>
      </c>
      <c r="AU495" s="225" t="s">
        <v>81</v>
      </c>
      <c r="AY495" s="19" t="s">
        <v>162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19" t="s">
        <v>79</v>
      </c>
      <c r="BK495" s="226">
        <f>ROUND(I495*H495,2)</f>
        <v>0</v>
      </c>
      <c r="BL495" s="19" t="s">
        <v>169</v>
      </c>
      <c r="BM495" s="225" t="s">
        <v>689</v>
      </c>
    </row>
    <row r="496" s="2" customFormat="1">
      <c r="A496" s="40"/>
      <c r="B496" s="41"/>
      <c r="C496" s="42"/>
      <c r="D496" s="227" t="s">
        <v>171</v>
      </c>
      <c r="E496" s="42"/>
      <c r="F496" s="228" t="s">
        <v>688</v>
      </c>
      <c r="G496" s="42"/>
      <c r="H496" s="42"/>
      <c r="I496" s="229"/>
      <c r="J496" s="42"/>
      <c r="K496" s="42"/>
      <c r="L496" s="46"/>
      <c r="M496" s="230"/>
      <c r="N496" s="231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171</v>
      </c>
      <c r="AU496" s="19" t="s">
        <v>81</v>
      </c>
    </row>
    <row r="497" s="2" customFormat="1">
      <c r="A497" s="40"/>
      <c r="B497" s="41"/>
      <c r="C497" s="42"/>
      <c r="D497" s="232" t="s">
        <v>173</v>
      </c>
      <c r="E497" s="42"/>
      <c r="F497" s="233" t="s">
        <v>690</v>
      </c>
      <c r="G497" s="42"/>
      <c r="H497" s="42"/>
      <c r="I497" s="229"/>
      <c r="J497" s="42"/>
      <c r="K497" s="42"/>
      <c r="L497" s="46"/>
      <c r="M497" s="230"/>
      <c r="N497" s="231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173</v>
      </c>
      <c r="AU497" s="19" t="s">
        <v>81</v>
      </c>
    </row>
    <row r="498" s="13" customFormat="1">
      <c r="A498" s="13"/>
      <c r="B498" s="234"/>
      <c r="C498" s="235"/>
      <c r="D498" s="227" t="s">
        <v>175</v>
      </c>
      <c r="E498" s="236" t="s">
        <v>19</v>
      </c>
      <c r="F498" s="237" t="s">
        <v>691</v>
      </c>
      <c r="G498" s="235"/>
      <c r="H498" s="238">
        <v>2.8439999999999999</v>
      </c>
      <c r="I498" s="239"/>
      <c r="J498" s="235"/>
      <c r="K498" s="235"/>
      <c r="L498" s="240"/>
      <c r="M498" s="241"/>
      <c r="N498" s="242"/>
      <c r="O498" s="242"/>
      <c r="P498" s="242"/>
      <c r="Q498" s="242"/>
      <c r="R498" s="242"/>
      <c r="S498" s="242"/>
      <c r="T498" s="24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4" t="s">
        <v>175</v>
      </c>
      <c r="AU498" s="244" t="s">
        <v>81</v>
      </c>
      <c r="AV498" s="13" t="s">
        <v>81</v>
      </c>
      <c r="AW498" s="13" t="s">
        <v>33</v>
      </c>
      <c r="AX498" s="13" t="s">
        <v>79</v>
      </c>
      <c r="AY498" s="244" t="s">
        <v>162</v>
      </c>
    </row>
    <row r="499" s="2" customFormat="1" ht="24.15" customHeight="1">
      <c r="A499" s="40"/>
      <c r="B499" s="41"/>
      <c r="C499" s="214" t="s">
        <v>692</v>
      </c>
      <c r="D499" s="214" t="s">
        <v>164</v>
      </c>
      <c r="E499" s="215" t="s">
        <v>693</v>
      </c>
      <c r="F499" s="216" t="s">
        <v>694</v>
      </c>
      <c r="G499" s="217" t="s">
        <v>300</v>
      </c>
      <c r="H499" s="218">
        <v>130</v>
      </c>
      <c r="I499" s="219"/>
      <c r="J499" s="220">
        <f>ROUND(I499*H499,2)</f>
        <v>0</v>
      </c>
      <c r="K499" s="216" t="s">
        <v>388</v>
      </c>
      <c r="L499" s="46"/>
      <c r="M499" s="221" t="s">
        <v>19</v>
      </c>
      <c r="N499" s="222" t="s">
        <v>43</v>
      </c>
      <c r="O499" s="86"/>
      <c r="P499" s="223">
        <f>O499*H499</f>
        <v>0</v>
      </c>
      <c r="Q499" s="223">
        <v>0.31945000000000001</v>
      </c>
      <c r="R499" s="223">
        <f>Q499*H499</f>
        <v>41.528500000000001</v>
      </c>
      <c r="S499" s="223">
        <v>0</v>
      </c>
      <c r="T499" s="224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25" t="s">
        <v>169</v>
      </c>
      <c r="AT499" s="225" t="s">
        <v>164</v>
      </c>
      <c r="AU499" s="225" t="s">
        <v>81</v>
      </c>
      <c r="AY499" s="19" t="s">
        <v>162</v>
      </c>
      <c r="BE499" s="226">
        <f>IF(N499="základní",J499,0)</f>
        <v>0</v>
      </c>
      <c r="BF499" s="226">
        <f>IF(N499="snížená",J499,0)</f>
        <v>0</v>
      </c>
      <c r="BG499" s="226">
        <f>IF(N499="zákl. přenesená",J499,0)</f>
        <v>0</v>
      </c>
      <c r="BH499" s="226">
        <f>IF(N499="sníž. přenesená",J499,0)</f>
        <v>0</v>
      </c>
      <c r="BI499" s="226">
        <f>IF(N499="nulová",J499,0)</f>
        <v>0</v>
      </c>
      <c r="BJ499" s="19" t="s">
        <v>79</v>
      </c>
      <c r="BK499" s="226">
        <f>ROUND(I499*H499,2)</f>
        <v>0</v>
      </c>
      <c r="BL499" s="19" t="s">
        <v>169</v>
      </c>
      <c r="BM499" s="225" t="s">
        <v>695</v>
      </c>
    </row>
    <row r="500" s="2" customFormat="1">
      <c r="A500" s="40"/>
      <c r="B500" s="41"/>
      <c r="C500" s="42"/>
      <c r="D500" s="227" t="s">
        <v>171</v>
      </c>
      <c r="E500" s="42"/>
      <c r="F500" s="228" t="s">
        <v>694</v>
      </c>
      <c r="G500" s="42"/>
      <c r="H500" s="42"/>
      <c r="I500" s="229"/>
      <c r="J500" s="42"/>
      <c r="K500" s="42"/>
      <c r="L500" s="46"/>
      <c r="M500" s="230"/>
      <c r="N500" s="231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171</v>
      </c>
      <c r="AU500" s="19" t="s">
        <v>81</v>
      </c>
    </row>
    <row r="501" s="15" customFormat="1">
      <c r="A501" s="15"/>
      <c r="B501" s="266"/>
      <c r="C501" s="267"/>
      <c r="D501" s="227" t="s">
        <v>175</v>
      </c>
      <c r="E501" s="268" t="s">
        <v>19</v>
      </c>
      <c r="F501" s="269" t="s">
        <v>696</v>
      </c>
      <c r="G501" s="267"/>
      <c r="H501" s="268" t="s">
        <v>19</v>
      </c>
      <c r="I501" s="270"/>
      <c r="J501" s="267"/>
      <c r="K501" s="267"/>
      <c r="L501" s="271"/>
      <c r="M501" s="272"/>
      <c r="N501" s="273"/>
      <c r="O501" s="273"/>
      <c r="P501" s="273"/>
      <c r="Q501" s="273"/>
      <c r="R501" s="273"/>
      <c r="S501" s="273"/>
      <c r="T501" s="27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5" t="s">
        <v>175</v>
      </c>
      <c r="AU501" s="275" t="s">
        <v>81</v>
      </c>
      <c r="AV501" s="15" t="s">
        <v>79</v>
      </c>
      <c r="AW501" s="15" t="s">
        <v>33</v>
      </c>
      <c r="AX501" s="15" t="s">
        <v>72</v>
      </c>
      <c r="AY501" s="275" t="s">
        <v>162</v>
      </c>
    </row>
    <row r="502" s="15" customFormat="1">
      <c r="A502" s="15"/>
      <c r="B502" s="266"/>
      <c r="C502" s="267"/>
      <c r="D502" s="227" t="s">
        <v>175</v>
      </c>
      <c r="E502" s="268" t="s">
        <v>19</v>
      </c>
      <c r="F502" s="269" t="s">
        <v>697</v>
      </c>
      <c r="G502" s="267"/>
      <c r="H502" s="268" t="s">
        <v>19</v>
      </c>
      <c r="I502" s="270"/>
      <c r="J502" s="267"/>
      <c r="K502" s="267"/>
      <c r="L502" s="271"/>
      <c r="M502" s="272"/>
      <c r="N502" s="273"/>
      <c r="O502" s="273"/>
      <c r="P502" s="273"/>
      <c r="Q502" s="273"/>
      <c r="R502" s="273"/>
      <c r="S502" s="273"/>
      <c r="T502" s="27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75" t="s">
        <v>175</v>
      </c>
      <c r="AU502" s="275" t="s">
        <v>81</v>
      </c>
      <c r="AV502" s="15" t="s">
        <v>79</v>
      </c>
      <c r="AW502" s="15" t="s">
        <v>33</v>
      </c>
      <c r="AX502" s="15" t="s">
        <v>72</v>
      </c>
      <c r="AY502" s="275" t="s">
        <v>162</v>
      </c>
    </row>
    <row r="503" s="13" customFormat="1">
      <c r="A503" s="13"/>
      <c r="B503" s="234"/>
      <c r="C503" s="235"/>
      <c r="D503" s="227" t="s">
        <v>175</v>
      </c>
      <c r="E503" s="236" t="s">
        <v>19</v>
      </c>
      <c r="F503" s="237" t="s">
        <v>698</v>
      </c>
      <c r="G503" s="235"/>
      <c r="H503" s="238">
        <v>130</v>
      </c>
      <c r="I503" s="239"/>
      <c r="J503" s="235"/>
      <c r="K503" s="235"/>
      <c r="L503" s="240"/>
      <c r="M503" s="241"/>
      <c r="N503" s="242"/>
      <c r="O503" s="242"/>
      <c r="P503" s="242"/>
      <c r="Q503" s="242"/>
      <c r="R503" s="242"/>
      <c r="S503" s="242"/>
      <c r="T503" s="24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4" t="s">
        <v>175</v>
      </c>
      <c r="AU503" s="244" t="s">
        <v>81</v>
      </c>
      <c r="AV503" s="13" t="s">
        <v>81</v>
      </c>
      <c r="AW503" s="13" t="s">
        <v>33</v>
      </c>
      <c r="AX503" s="13" t="s">
        <v>72</v>
      </c>
      <c r="AY503" s="244" t="s">
        <v>162</v>
      </c>
    </row>
    <row r="504" s="14" customFormat="1">
      <c r="A504" s="14"/>
      <c r="B504" s="245"/>
      <c r="C504" s="246"/>
      <c r="D504" s="227" t="s">
        <v>175</v>
      </c>
      <c r="E504" s="247" t="s">
        <v>19</v>
      </c>
      <c r="F504" s="248" t="s">
        <v>177</v>
      </c>
      <c r="G504" s="246"/>
      <c r="H504" s="249">
        <v>130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5" t="s">
        <v>175</v>
      </c>
      <c r="AU504" s="255" t="s">
        <v>81</v>
      </c>
      <c r="AV504" s="14" t="s">
        <v>169</v>
      </c>
      <c r="AW504" s="14" t="s">
        <v>33</v>
      </c>
      <c r="AX504" s="14" t="s">
        <v>79</v>
      </c>
      <c r="AY504" s="255" t="s">
        <v>162</v>
      </c>
    </row>
    <row r="505" s="2" customFormat="1" ht="21.75" customHeight="1">
      <c r="A505" s="40"/>
      <c r="B505" s="41"/>
      <c r="C505" s="214" t="s">
        <v>699</v>
      </c>
      <c r="D505" s="214" t="s">
        <v>164</v>
      </c>
      <c r="E505" s="215" t="s">
        <v>700</v>
      </c>
      <c r="F505" s="216" t="s">
        <v>701</v>
      </c>
      <c r="G505" s="217" t="s">
        <v>245</v>
      </c>
      <c r="H505" s="218">
        <v>0.56999999999999995</v>
      </c>
      <c r="I505" s="219"/>
      <c r="J505" s="220">
        <f>ROUND(I505*H505,2)</f>
        <v>0</v>
      </c>
      <c r="K505" s="216" t="s">
        <v>168</v>
      </c>
      <c r="L505" s="46"/>
      <c r="M505" s="221" t="s">
        <v>19</v>
      </c>
      <c r="N505" s="222" t="s">
        <v>43</v>
      </c>
      <c r="O505" s="86"/>
      <c r="P505" s="223">
        <f>O505*H505</f>
        <v>0</v>
      </c>
      <c r="Q505" s="223">
        <v>0.0031199999999999999</v>
      </c>
      <c r="R505" s="223">
        <f>Q505*H505</f>
        <v>0.0017783999999999999</v>
      </c>
      <c r="S505" s="223">
        <v>0</v>
      </c>
      <c r="T505" s="224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25" t="s">
        <v>169</v>
      </c>
      <c r="AT505" s="225" t="s">
        <v>164</v>
      </c>
      <c r="AU505" s="225" t="s">
        <v>81</v>
      </c>
      <c r="AY505" s="19" t="s">
        <v>162</v>
      </c>
      <c r="BE505" s="226">
        <f>IF(N505="základní",J505,0)</f>
        <v>0</v>
      </c>
      <c r="BF505" s="226">
        <f>IF(N505="snížená",J505,0)</f>
        <v>0</v>
      </c>
      <c r="BG505" s="226">
        <f>IF(N505="zákl. přenesená",J505,0)</f>
        <v>0</v>
      </c>
      <c r="BH505" s="226">
        <f>IF(N505="sníž. přenesená",J505,0)</f>
        <v>0</v>
      </c>
      <c r="BI505" s="226">
        <f>IF(N505="nulová",J505,0)</f>
        <v>0</v>
      </c>
      <c r="BJ505" s="19" t="s">
        <v>79</v>
      </c>
      <c r="BK505" s="226">
        <f>ROUND(I505*H505,2)</f>
        <v>0</v>
      </c>
      <c r="BL505" s="19" t="s">
        <v>169</v>
      </c>
      <c r="BM505" s="225" t="s">
        <v>702</v>
      </c>
    </row>
    <row r="506" s="2" customFormat="1">
      <c r="A506" s="40"/>
      <c r="B506" s="41"/>
      <c r="C506" s="42"/>
      <c r="D506" s="227" t="s">
        <v>171</v>
      </c>
      <c r="E506" s="42"/>
      <c r="F506" s="228" t="s">
        <v>703</v>
      </c>
      <c r="G506" s="42"/>
      <c r="H506" s="42"/>
      <c r="I506" s="229"/>
      <c r="J506" s="42"/>
      <c r="K506" s="42"/>
      <c r="L506" s="46"/>
      <c r="M506" s="230"/>
      <c r="N506" s="231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171</v>
      </c>
      <c r="AU506" s="19" t="s">
        <v>81</v>
      </c>
    </row>
    <row r="507" s="2" customFormat="1">
      <c r="A507" s="40"/>
      <c r="B507" s="41"/>
      <c r="C507" s="42"/>
      <c r="D507" s="232" t="s">
        <v>173</v>
      </c>
      <c r="E507" s="42"/>
      <c r="F507" s="233" t="s">
        <v>704</v>
      </c>
      <c r="G507" s="42"/>
      <c r="H507" s="42"/>
      <c r="I507" s="229"/>
      <c r="J507" s="42"/>
      <c r="K507" s="42"/>
      <c r="L507" s="46"/>
      <c r="M507" s="230"/>
      <c r="N507" s="231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173</v>
      </c>
      <c r="AU507" s="19" t="s">
        <v>81</v>
      </c>
    </row>
    <row r="508" s="13" customFormat="1">
      <c r="A508" s="13"/>
      <c r="B508" s="234"/>
      <c r="C508" s="235"/>
      <c r="D508" s="227" t="s">
        <v>175</v>
      </c>
      <c r="E508" s="236" t="s">
        <v>19</v>
      </c>
      <c r="F508" s="237" t="s">
        <v>705</v>
      </c>
      <c r="G508" s="235"/>
      <c r="H508" s="238">
        <v>0.56999999999999995</v>
      </c>
      <c r="I508" s="239"/>
      <c r="J508" s="235"/>
      <c r="K508" s="235"/>
      <c r="L508" s="240"/>
      <c r="M508" s="241"/>
      <c r="N508" s="242"/>
      <c r="O508" s="242"/>
      <c r="P508" s="242"/>
      <c r="Q508" s="242"/>
      <c r="R508" s="242"/>
      <c r="S508" s="242"/>
      <c r="T508" s="24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4" t="s">
        <v>175</v>
      </c>
      <c r="AU508" s="244" t="s">
        <v>81</v>
      </c>
      <c r="AV508" s="13" t="s">
        <v>81</v>
      </c>
      <c r="AW508" s="13" t="s">
        <v>33</v>
      </c>
      <c r="AX508" s="13" t="s">
        <v>72</v>
      </c>
      <c r="AY508" s="244" t="s">
        <v>162</v>
      </c>
    </row>
    <row r="509" s="14" customFormat="1">
      <c r="A509" s="14"/>
      <c r="B509" s="245"/>
      <c r="C509" s="246"/>
      <c r="D509" s="227" t="s">
        <v>175</v>
      </c>
      <c r="E509" s="247" t="s">
        <v>19</v>
      </c>
      <c r="F509" s="248" t="s">
        <v>177</v>
      </c>
      <c r="G509" s="246"/>
      <c r="H509" s="249">
        <v>0.56999999999999995</v>
      </c>
      <c r="I509" s="250"/>
      <c r="J509" s="246"/>
      <c r="K509" s="246"/>
      <c r="L509" s="251"/>
      <c r="M509" s="252"/>
      <c r="N509" s="253"/>
      <c r="O509" s="253"/>
      <c r="P509" s="253"/>
      <c r="Q509" s="253"/>
      <c r="R509" s="253"/>
      <c r="S509" s="253"/>
      <c r="T509" s="25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5" t="s">
        <v>175</v>
      </c>
      <c r="AU509" s="255" t="s">
        <v>81</v>
      </c>
      <c r="AV509" s="14" t="s">
        <v>169</v>
      </c>
      <c r="AW509" s="14" t="s">
        <v>33</v>
      </c>
      <c r="AX509" s="14" t="s">
        <v>79</v>
      </c>
      <c r="AY509" s="255" t="s">
        <v>162</v>
      </c>
    </row>
    <row r="510" s="2" customFormat="1" ht="33" customHeight="1">
      <c r="A510" s="40"/>
      <c r="B510" s="41"/>
      <c r="C510" s="214" t="s">
        <v>706</v>
      </c>
      <c r="D510" s="214" t="s">
        <v>164</v>
      </c>
      <c r="E510" s="215" t="s">
        <v>707</v>
      </c>
      <c r="F510" s="216" t="s">
        <v>708</v>
      </c>
      <c r="G510" s="217" t="s">
        <v>381</v>
      </c>
      <c r="H510" s="218">
        <v>1</v>
      </c>
      <c r="I510" s="219"/>
      <c r="J510" s="220">
        <f>ROUND(I510*H510,2)</f>
        <v>0</v>
      </c>
      <c r="K510" s="216" t="s">
        <v>168</v>
      </c>
      <c r="L510" s="46"/>
      <c r="M510" s="221" t="s">
        <v>19</v>
      </c>
      <c r="N510" s="222" t="s">
        <v>43</v>
      </c>
      <c r="O510" s="86"/>
      <c r="P510" s="223">
        <f>O510*H510</f>
        <v>0</v>
      </c>
      <c r="Q510" s="223">
        <v>0.27205000000000001</v>
      </c>
      <c r="R510" s="223">
        <f>Q510*H510</f>
        <v>0.27205000000000001</v>
      </c>
      <c r="S510" s="223">
        <v>0</v>
      </c>
      <c r="T510" s="224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25" t="s">
        <v>169</v>
      </c>
      <c r="AT510" s="225" t="s">
        <v>164</v>
      </c>
      <c r="AU510" s="225" t="s">
        <v>81</v>
      </c>
      <c r="AY510" s="19" t="s">
        <v>162</v>
      </c>
      <c r="BE510" s="226">
        <f>IF(N510="základní",J510,0)</f>
        <v>0</v>
      </c>
      <c r="BF510" s="226">
        <f>IF(N510="snížená",J510,0)</f>
        <v>0</v>
      </c>
      <c r="BG510" s="226">
        <f>IF(N510="zákl. přenesená",J510,0)</f>
        <v>0</v>
      </c>
      <c r="BH510" s="226">
        <f>IF(N510="sníž. přenesená",J510,0)</f>
        <v>0</v>
      </c>
      <c r="BI510" s="226">
        <f>IF(N510="nulová",J510,0)</f>
        <v>0</v>
      </c>
      <c r="BJ510" s="19" t="s">
        <v>79</v>
      </c>
      <c r="BK510" s="226">
        <f>ROUND(I510*H510,2)</f>
        <v>0</v>
      </c>
      <c r="BL510" s="19" t="s">
        <v>169</v>
      </c>
      <c r="BM510" s="225" t="s">
        <v>709</v>
      </c>
    </row>
    <row r="511" s="2" customFormat="1">
      <c r="A511" s="40"/>
      <c r="B511" s="41"/>
      <c r="C511" s="42"/>
      <c r="D511" s="227" t="s">
        <v>171</v>
      </c>
      <c r="E511" s="42"/>
      <c r="F511" s="228" t="s">
        <v>710</v>
      </c>
      <c r="G511" s="42"/>
      <c r="H511" s="42"/>
      <c r="I511" s="229"/>
      <c r="J511" s="42"/>
      <c r="K511" s="42"/>
      <c r="L511" s="46"/>
      <c r="M511" s="230"/>
      <c r="N511" s="231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171</v>
      </c>
      <c r="AU511" s="19" t="s">
        <v>81</v>
      </c>
    </row>
    <row r="512" s="2" customFormat="1">
      <c r="A512" s="40"/>
      <c r="B512" s="41"/>
      <c r="C512" s="42"/>
      <c r="D512" s="232" t="s">
        <v>173</v>
      </c>
      <c r="E512" s="42"/>
      <c r="F512" s="233" t="s">
        <v>711</v>
      </c>
      <c r="G512" s="42"/>
      <c r="H512" s="42"/>
      <c r="I512" s="229"/>
      <c r="J512" s="42"/>
      <c r="K512" s="42"/>
      <c r="L512" s="46"/>
      <c r="M512" s="230"/>
      <c r="N512" s="231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173</v>
      </c>
      <c r="AU512" s="19" t="s">
        <v>81</v>
      </c>
    </row>
    <row r="513" s="13" customFormat="1">
      <c r="A513" s="13"/>
      <c r="B513" s="234"/>
      <c r="C513" s="235"/>
      <c r="D513" s="227" t="s">
        <v>175</v>
      </c>
      <c r="E513" s="236" t="s">
        <v>19</v>
      </c>
      <c r="F513" s="237" t="s">
        <v>712</v>
      </c>
      <c r="G513" s="235"/>
      <c r="H513" s="238">
        <v>1</v>
      </c>
      <c r="I513" s="239"/>
      <c r="J513" s="235"/>
      <c r="K513" s="235"/>
      <c r="L513" s="240"/>
      <c r="M513" s="241"/>
      <c r="N513" s="242"/>
      <c r="O513" s="242"/>
      <c r="P513" s="242"/>
      <c r="Q513" s="242"/>
      <c r="R513" s="242"/>
      <c r="S513" s="242"/>
      <c r="T513" s="24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4" t="s">
        <v>175</v>
      </c>
      <c r="AU513" s="244" t="s">
        <v>81</v>
      </c>
      <c r="AV513" s="13" t="s">
        <v>81</v>
      </c>
      <c r="AW513" s="13" t="s">
        <v>33</v>
      </c>
      <c r="AX513" s="13" t="s">
        <v>79</v>
      </c>
      <c r="AY513" s="244" t="s">
        <v>162</v>
      </c>
    </row>
    <row r="514" s="2" customFormat="1" ht="37.8" customHeight="1">
      <c r="A514" s="40"/>
      <c r="B514" s="41"/>
      <c r="C514" s="256" t="s">
        <v>713</v>
      </c>
      <c r="D514" s="256" t="s">
        <v>237</v>
      </c>
      <c r="E514" s="257" t="s">
        <v>714</v>
      </c>
      <c r="F514" s="258" t="s">
        <v>715</v>
      </c>
      <c r="G514" s="259" t="s">
        <v>381</v>
      </c>
      <c r="H514" s="260">
        <v>1</v>
      </c>
      <c r="I514" s="261"/>
      <c r="J514" s="262">
        <f>ROUND(I514*H514,2)</f>
        <v>0</v>
      </c>
      <c r="K514" s="258" t="s">
        <v>168</v>
      </c>
      <c r="L514" s="263"/>
      <c r="M514" s="264" t="s">
        <v>19</v>
      </c>
      <c r="N514" s="265" t="s">
        <v>43</v>
      </c>
      <c r="O514" s="86"/>
      <c r="P514" s="223">
        <f>O514*H514</f>
        <v>0</v>
      </c>
      <c r="Q514" s="223">
        <v>0.0424</v>
      </c>
      <c r="R514" s="223">
        <f>Q514*H514</f>
        <v>0.0424</v>
      </c>
      <c r="S514" s="223">
        <v>0</v>
      </c>
      <c r="T514" s="224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25" t="s">
        <v>217</v>
      </c>
      <c r="AT514" s="225" t="s">
        <v>237</v>
      </c>
      <c r="AU514" s="225" t="s">
        <v>81</v>
      </c>
      <c r="AY514" s="19" t="s">
        <v>162</v>
      </c>
      <c r="BE514" s="226">
        <f>IF(N514="základní",J514,0)</f>
        <v>0</v>
      </c>
      <c r="BF514" s="226">
        <f>IF(N514="snížená",J514,0)</f>
        <v>0</v>
      </c>
      <c r="BG514" s="226">
        <f>IF(N514="zákl. přenesená",J514,0)</f>
        <v>0</v>
      </c>
      <c r="BH514" s="226">
        <f>IF(N514="sníž. přenesená",J514,0)</f>
        <v>0</v>
      </c>
      <c r="BI514" s="226">
        <f>IF(N514="nulová",J514,0)</f>
        <v>0</v>
      </c>
      <c r="BJ514" s="19" t="s">
        <v>79</v>
      </c>
      <c r="BK514" s="226">
        <f>ROUND(I514*H514,2)</f>
        <v>0</v>
      </c>
      <c r="BL514" s="19" t="s">
        <v>169</v>
      </c>
      <c r="BM514" s="225" t="s">
        <v>716</v>
      </c>
    </row>
    <row r="515" s="2" customFormat="1">
      <c r="A515" s="40"/>
      <c r="B515" s="41"/>
      <c r="C515" s="42"/>
      <c r="D515" s="227" t="s">
        <v>171</v>
      </c>
      <c r="E515" s="42"/>
      <c r="F515" s="228" t="s">
        <v>715</v>
      </c>
      <c r="G515" s="42"/>
      <c r="H515" s="42"/>
      <c r="I515" s="229"/>
      <c r="J515" s="42"/>
      <c r="K515" s="42"/>
      <c r="L515" s="46"/>
      <c r="M515" s="230"/>
      <c r="N515" s="231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171</v>
      </c>
      <c r="AU515" s="19" t="s">
        <v>81</v>
      </c>
    </row>
    <row r="516" s="13" customFormat="1">
      <c r="A516" s="13"/>
      <c r="B516" s="234"/>
      <c r="C516" s="235"/>
      <c r="D516" s="227" t="s">
        <v>175</v>
      </c>
      <c r="E516" s="236" t="s">
        <v>19</v>
      </c>
      <c r="F516" s="237" t="s">
        <v>712</v>
      </c>
      <c r="G516" s="235"/>
      <c r="H516" s="238">
        <v>1</v>
      </c>
      <c r="I516" s="239"/>
      <c r="J516" s="235"/>
      <c r="K516" s="235"/>
      <c r="L516" s="240"/>
      <c r="M516" s="241"/>
      <c r="N516" s="242"/>
      <c r="O516" s="242"/>
      <c r="P516" s="242"/>
      <c r="Q516" s="242"/>
      <c r="R516" s="242"/>
      <c r="S516" s="242"/>
      <c r="T516" s="24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4" t="s">
        <v>175</v>
      </c>
      <c r="AU516" s="244" t="s">
        <v>81</v>
      </c>
      <c r="AV516" s="13" t="s">
        <v>81</v>
      </c>
      <c r="AW516" s="13" t="s">
        <v>33</v>
      </c>
      <c r="AX516" s="13" t="s">
        <v>79</v>
      </c>
      <c r="AY516" s="244" t="s">
        <v>162</v>
      </c>
    </row>
    <row r="517" s="2" customFormat="1" ht="16.5" customHeight="1">
      <c r="A517" s="40"/>
      <c r="B517" s="41"/>
      <c r="C517" s="256" t="s">
        <v>717</v>
      </c>
      <c r="D517" s="256" t="s">
        <v>237</v>
      </c>
      <c r="E517" s="257" t="s">
        <v>718</v>
      </c>
      <c r="F517" s="258" t="s">
        <v>719</v>
      </c>
      <c r="G517" s="259" t="s">
        <v>300</v>
      </c>
      <c r="H517" s="260">
        <v>0.5</v>
      </c>
      <c r="I517" s="261"/>
      <c r="J517" s="262">
        <f>ROUND(I517*H517,2)</f>
        <v>0</v>
      </c>
      <c r="K517" s="258" t="s">
        <v>168</v>
      </c>
      <c r="L517" s="263"/>
      <c r="M517" s="264" t="s">
        <v>19</v>
      </c>
      <c r="N517" s="265" t="s">
        <v>43</v>
      </c>
      <c r="O517" s="86"/>
      <c r="P517" s="223">
        <f>O517*H517</f>
        <v>0</v>
      </c>
      <c r="Q517" s="223">
        <v>0.014</v>
      </c>
      <c r="R517" s="223">
        <f>Q517*H517</f>
        <v>0.0070000000000000001</v>
      </c>
      <c r="S517" s="223">
        <v>0</v>
      </c>
      <c r="T517" s="224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25" t="s">
        <v>217</v>
      </c>
      <c r="AT517" s="225" t="s">
        <v>237</v>
      </c>
      <c r="AU517" s="225" t="s">
        <v>81</v>
      </c>
      <c r="AY517" s="19" t="s">
        <v>162</v>
      </c>
      <c r="BE517" s="226">
        <f>IF(N517="základní",J517,0)</f>
        <v>0</v>
      </c>
      <c r="BF517" s="226">
        <f>IF(N517="snížená",J517,0)</f>
        <v>0</v>
      </c>
      <c r="BG517" s="226">
        <f>IF(N517="zákl. přenesená",J517,0)</f>
        <v>0</v>
      </c>
      <c r="BH517" s="226">
        <f>IF(N517="sníž. přenesená",J517,0)</f>
        <v>0</v>
      </c>
      <c r="BI517" s="226">
        <f>IF(N517="nulová",J517,0)</f>
        <v>0</v>
      </c>
      <c r="BJ517" s="19" t="s">
        <v>79</v>
      </c>
      <c r="BK517" s="226">
        <f>ROUND(I517*H517,2)</f>
        <v>0</v>
      </c>
      <c r="BL517" s="19" t="s">
        <v>169</v>
      </c>
      <c r="BM517" s="225" t="s">
        <v>720</v>
      </c>
    </row>
    <row r="518" s="2" customFormat="1">
      <c r="A518" s="40"/>
      <c r="B518" s="41"/>
      <c r="C518" s="42"/>
      <c r="D518" s="227" t="s">
        <v>171</v>
      </c>
      <c r="E518" s="42"/>
      <c r="F518" s="228" t="s">
        <v>719</v>
      </c>
      <c r="G518" s="42"/>
      <c r="H518" s="42"/>
      <c r="I518" s="229"/>
      <c r="J518" s="42"/>
      <c r="K518" s="42"/>
      <c r="L518" s="46"/>
      <c r="M518" s="230"/>
      <c r="N518" s="231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171</v>
      </c>
      <c r="AU518" s="19" t="s">
        <v>81</v>
      </c>
    </row>
    <row r="519" s="13" customFormat="1">
      <c r="A519" s="13"/>
      <c r="B519" s="234"/>
      <c r="C519" s="235"/>
      <c r="D519" s="227" t="s">
        <v>175</v>
      </c>
      <c r="E519" s="236" t="s">
        <v>19</v>
      </c>
      <c r="F519" s="237" t="s">
        <v>712</v>
      </c>
      <c r="G519" s="235"/>
      <c r="H519" s="238">
        <v>1</v>
      </c>
      <c r="I519" s="239"/>
      <c r="J519" s="235"/>
      <c r="K519" s="235"/>
      <c r="L519" s="240"/>
      <c r="M519" s="241"/>
      <c r="N519" s="242"/>
      <c r="O519" s="242"/>
      <c r="P519" s="242"/>
      <c r="Q519" s="242"/>
      <c r="R519" s="242"/>
      <c r="S519" s="242"/>
      <c r="T519" s="24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4" t="s">
        <v>175</v>
      </c>
      <c r="AU519" s="244" t="s">
        <v>81</v>
      </c>
      <c r="AV519" s="13" t="s">
        <v>81</v>
      </c>
      <c r="AW519" s="13" t="s">
        <v>33</v>
      </c>
      <c r="AX519" s="13" t="s">
        <v>79</v>
      </c>
      <c r="AY519" s="244" t="s">
        <v>162</v>
      </c>
    </row>
    <row r="520" s="13" customFormat="1">
      <c r="A520" s="13"/>
      <c r="B520" s="234"/>
      <c r="C520" s="235"/>
      <c r="D520" s="227" t="s">
        <v>175</v>
      </c>
      <c r="E520" s="235"/>
      <c r="F520" s="237" t="s">
        <v>721</v>
      </c>
      <c r="G520" s="235"/>
      <c r="H520" s="238">
        <v>0.5</v>
      </c>
      <c r="I520" s="239"/>
      <c r="J520" s="235"/>
      <c r="K520" s="235"/>
      <c r="L520" s="240"/>
      <c r="M520" s="241"/>
      <c r="N520" s="242"/>
      <c r="O520" s="242"/>
      <c r="P520" s="242"/>
      <c r="Q520" s="242"/>
      <c r="R520" s="242"/>
      <c r="S520" s="242"/>
      <c r="T520" s="24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4" t="s">
        <v>175</v>
      </c>
      <c r="AU520" s="244" t="s">
        <v>81</v>
      </c>
      <c r="AV520" s="13" t="s">
        <v>81</v>
      </c>
      <c r="AW520" s="13" t="s">
        <v>4</v>
      </c>
      <c r="AX520" s="13" t="s">
        <v>79</v>
      </c>
      <c r="AY520" s="244" t="s">
        <v>162</v>
      </c>
    </row>
    <row r="521" s="2" customFormat="1" ht="24.15" customHeight="1">
      <c r="A521" s="40"/>
      <c r="B521" s="41"/>
      <c r="C521" s="214" t="s">
        <v>722</v>
      </c>
      <c r="D521" s="214" t="s">
        <v>164</v>
      </c>
      <c r="E521" s="215" t="s">
        <v>723</v>
      </c>
      <c r="F521" s="216" t="s">
        <v>724</v>
      </c>
      <c r="G521" s="217" t="s">
        <v>245</v>
      </c>
      <c r="H521" s="218">
        <v>240.80000000000001</v>
      </c>
      <c r="I521" s="219"/>
      <c r="J521" s="220">
        <f>ROUND(I521*H521,2)</f>
        <v>0</v>
      </c>
      <c r="K521" s="216" t="s">
        <v>388</v>
      </c>
      <c r="L521" s="46"/>
      <c r="M521" s="221" t="s">
        <v>19</v>
      </c>
      <c r="N521" s="222" t="s">
        <v>43</v>
      </c>
      <c r="O521" s="86"/>
      <c r="P521" s="223">
        <f>O521*H521</f>
        <v>0</v>
      </c>
      <c r="Q521" s="223">
        <v>0</v>
      </c>
      <c r="R521" s="223">
        <f>Q521*H521</f>
        <v>0</v>
      </c>
      <c r="S521" s="223">
        <v>0</v>
      </c>
      <c r="T521" s="224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25" t="s">
        <v>169</v>
      </c>
      <c r="AT521" s="225" t="s">
        <v>164</v>
      </c>
      <c r="AU521" s="225" t="s">
        <v>81</v>
      </c>
      <c r="AY521" s="19" t="s">
        <v>162</v>
      </c>
      <c r="BE521" s="226">
        <f>IF(N521="základní",J521,0)</f>
        <v>0</v>
      </c>
      <c r="BF521" s="226">
        <f>IF(N521="snížená",J521,0)</f>
        <v>0</v>
      </c>
      <c r="BG521" s="226">
        <f>IF(N521="zákl. přenesená",J521,0)</f>
        <v>0</v>
      </c>
      <c r="BH521" s="226">
        <f>IF(N521="sníž. přenesená",J521,0)</f>
        <v>0</v>
      </c>
      <c r="BI521" s="226">
        <f>IF(N521="nulová",J521,0)</f>
        <v>0</v>
      </c>
      <c r="BJ521" s="19" t="s">
        <v>79</v>
      </c>
      <c r="BK521" s="226">
        <f>ROUND(I521*H521,2)</f>
        <v>0</v>
      </c>
      <c r="BL521" s="19" t="s">
        <v>169</v>
      </c>
      <c r="BM521" s="225" t="s">
        <v>725</v>
      </c>
    </row>
    <row r="522" s="2" customFormat="1">
      <c r="A522" s="40"/>
      <c r="B522" s="41"/>
      <c r="C522" s="42"/>
      <c r="D522" s="227" t="s">
        <v>171</v>
      </c>
      <c r="E522" s="42"/>
      <c r="F522" s="228" t="s">
        <v>724</v>
      </c>
      <c r="G522" s="42"/>
      <c r="H522" s="42"/>
      <c r="I522" s="229"/>
      <c r="J522" s="42"/>
      <c r="K522" s="42"/>
      <c r="L522" s="46"/>
      <c r="M522" s="230"/>
      <c r="N522" s="231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171</v>
      </c>
      <c r="AU522" s="19" t="s">
        <v>81</v>
      </c>
    </row>
    <row r="523" s="15" customFormat="1">
      <c r="A523" s="15"/>
      <c r="B523" s="266"/>
      <c r="C523" s="267"/>
      <c r="D523" s="227" t="s">
        <v>175</v>
      </c>
      <c r="E523" s="268" t="s">
        <v>19</v>
      </c>
      <c r="F523" s="269" t="s">
        <v>390</v>
      </c>
      <c r="G523" s="267"/>
      <c r="H523" s="268" t="s">
        <v>19</v>
      </c>
      <c r="I523" s="270"/>
      <c r="J523" s="267"/>
      <c r="K523" s="267"/>
      <c r="L523" s="271"/>
      <c r="M523" s="272"/>
      <c r="N523" s="273"/>
      <c r="O523" s="273"/>
      <c r="P523" s="273"/>
      <c r="Q523" s="273"/>
      <c r="R523" s="273"/>
      <c r="S523" s="273"/>
      <c r="T523" s="27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75" t="s">
        <v>175</v>
      </c>
      <c r="AU523" s="275" t="s">
        <v>81</v>
      </c>
      <c r="AV523" s="15" t="s">
        <v>79</v>
      </c>
      <c r="AW523" s="15" t="s">
        <v>33</v>
      </c>
      <c r="AX523" s="15" t="s">
        <v>72</v>
      </c>
      <c r="AY523" s="275" t="s">
        <v>162</v>
      </c>
    </row>
    <row r="524" s="15" customFormat="1">
      <c r="A524" s="15"/>
      <c r="B524" s="266"/>
      <c r="C524" s="267"/>
      <c r="D524" s="227" t="s">
        <v>175</v>
      </c>
      <c r="E524" s="268" t="s">
        <v>19</v>
      </c>
      <c r="F524" s="269" t="s">
        <v>726</v>
      </c>
      <c r="G524" s="267"/>
      <c r="H524" s="268" t="s">
        <v>19</v>
      </c>
      <c r="I524" s="270"/>
      <c r="J524" s="267"/>
      <c r="K524" s="267"/>
      <c r="L524" s="271"/>
      <c r="M524" s="272"/>
      <c r="N524" s="273"/>
      <c r="O524" s="273"/>
      <c r="P524" s="273"/>
      <c r="Q524" s="273"/>
      <c r="R524" s="273"/>
      <c r="S524" s="273"/>
      <c r="T524" s="274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5" t="s">
        <v>175</v>
      </c>
      <c r="AU524" s="275" t="s">
        <v>81</v>
      </c>
      <c r="AV524" s="15" t="s">
        <v>79</v>
      </c>
      <c r="AW524" s="15" t="s">
        <v>33</v>
      </c>
      <c r="AX524" s="15" t="s">
        <v>72</v>
      </c>
      <c r="AY524" s="275" t="s">
        <v>162</v>
      </c>
    </row>
    <row r="525" s="13" customFormat="1">
      <c r="A525" s="13"/>
      <c r="B525" s="234"/>
      <c r="C525" s="235"/>
      <c r="D525" s="227" t="s">
        <v>175</v>
      </c>
      <c r="E525" s="236" t="s">
        <v>19</v>
      </c>
      <c r="F525" s="237" t="s">
        <v>727</v>
      </c>
      <c r="G525" s="235"/>
      <c r="H525" s="238">
        <v>240.80000000000001</v>
      </c>
      <c r="I525" s="239"/>
      <c r="J525" s="235"/>
      <c r="K525" s="235"/>
      <c r="L525" s="240"/>
      <c r="M525" s="241"/>
      <c r="N525" s="242"/>
      <c r="O525" s="242"/>
      <c r="P525" s="242"/>
      <c r="Q525" s="242"/>
      <c r="R525" s="242"/>
      <c r="S525" s="242"/>
      <c r="T525" s="24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4" t="s">
        <v>175</v>
      </c>
      <c r="AU525" s="244" t="s">
        <v>81</v>
      </c>
      <c r="AV525" s="13" t="s">
        <v>81</v>
      </c>
      <c r="AW525" s="13" t="s">
        <v>33</v>
      </c>
      <c r="AX525" s="13" t="s">
        <v>72</v>
      </c>
      <c r="AY525" s="244" t="s">
        <v>162</v>
      </c>
    </row>
    <row r="526" s="14" customFormat="1">
      <c r="A526" s="14"/>
      <c r="B526" s="245"/>
      <c r="C526" s="246"/>
      <c r="D526" s="227" t="s">
        <v>175</v>
      </c>
      <c r="E526" s="247" t="s">
        <v>19</v>
      </c>
      <c r="F526" s="248" t="s">
        <v>177</v>
      </c>
      <c r="G526" s="246"/>
      <c r="H526" s="249">
        <v>240.80000000000001</v>
      </c>
      <c r="I526" s="250"/>
      <c r="J526" s="246"/>
      <c r="K526" s="246"/>
      <c r="L526" s="251"/>
      <c r="M526" s="252"/>
      <c r="N526" s="253"/>
      <c r="O526" s="253"/>
      <c r="P526" s="253"/>
      <c r="Q526" s="253"/>
      <c r="R526" s="253"/>
      <c r="S526" s="253"/>
      <c r="T526" s="25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5" t="s">
        <v>175</v>
      </c>
      <c r="AU526" s="255" t="s">
        <v>81</v>
      </c>
      <c r="AV526" s="14" t="s">
        <v>169</v>
      </c>
      <c r="AW526" s="14" t="s">
        <v>33</v>
      </c>
      <c r="AX526" s="14" t="s">
        <v>79</v>
      </c>
      <c r="AY526" s="255" t="s">
        <v>162</v>
      </c>
    </row>
    <row r="527" s="12" customFormat="1" ht="22.8" customHeight="1">
      <c r="A527" s="12"/>
      <c r="B527" s="198"/>
      <c r="C527" s="199"/>
      <c r="D527" s="200" t="s">
        <v>71</v>
      </c>
      <c r="E527" s="212" t="s">
        <v>728</v>
      </c>
      <c r="F527" s="212" t="s">
        <v>729</v>
      </c>
      <c r="G527" s="199"/>
      <c r="H527" s="199"/>
      <c r="I527" s="202"/>
      <c r="J527" s="213">
        <f>BK527</f>
        <v>0</v>
      </c>
      <c r="K527" s="199"/>
      <c r="L527" s="204"/>
      <c r="M527" s="205"/>
      <c r="N527" s="206"/>
      <c r="O527" s="206"/>
      <c r="P527" s="207">
        <f>SUM(P528:P530)</f>
        <v>0</v>
      </c>
      <c r="Q527" s="206"/>
      <c r="R527" s="207">
        <f>SUM(R528:R530)</f>
        <v>0</v>
      </c>
      <c r="S527" s="206"/>
      <c r="T527" s="208">
        <f>SUM(T528:T530)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09" t="s">
        <v>79</v>
      </c>
      <c r="AT527" s="210" t="s">
        <v>71</v>
      </c>
      <c r="AU527" s="210" t="s">
        <v>79</v>
      </c>
      <c r="AY527" s="209" t="s">
        <v>162</v>
      </c>
      <c r="BK527" s="211">
        <f>SUM(BK528:BK530)</f>
        <v>0</v>
      </c>
    </row>
    <row r="528" s="2" customFormat="1" ht="16.5" customHeight="1">
      <c r="A528" s="40"/>
      <c r="B528" s="41"/>
      <c r="C528" s="214" t="s">
        <v>730</v>
      </c>
      <c r="D528" s="214" t="s">
        <v>164</v>
      </c>
      <c r="E528" s="215" t="s">
        <v>731</v>
      </c>
      <c r="F528" s="216" t="s">
        <v>732</v>
      </c>
      <c r="G528" s="217" t="s">
        <v>212</v>
      </c>
      <c r="H528" s="218">
        <v>545.31299999999999</v>
      </c>
      <c r="I528" s="219"/>
      <c r="J528" s="220">
        <f>ROUND(I528*H528,2)</f>
        <v>0</v>
      </c>
      <c r="K528" s="216" t="s">
        <v>168</v>
      </c>
      <c r="L528" s="46"/>
      <c r="M528" s="221" t="s">
        <v>19</v>
      </c>
      <c r="N528" s="222" t="s">
        <v>43</v>
      </c>
      <c r="O528" s="86"/>
      <c r="P528" s="223">
        <f>O528*H528</f>
        <v>0</v>
      </c>
      <c r="Q528" s="223">
        <v>0</v>
      </c>
      <c r="R528" s="223">
        <f>Q528*H528</f>
        <v>0</v>
      </c>
      <c r="S528" s="223">
        <v>0</v>
      </c>
      <c r="T528" s="224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25" t="s">
        <v>169</v>
      </c>
      <c r="AT528" s="225" t="s">
        <v>164</v>
      </c>
      <c r="AU528" s="225" t="s">
        <v>81</v>
      </c>
      <c r="AY528" s="19" t="s">
        <v>162</v>
      </c>
      <c r="BE528" s="226">
        <f>IF(N528="základní",J528,0)</f>
        <v>0</v>
      </c>
      <c r="BF528" s="226">
        <f>IF(N528="snížená",J528,0)</f>
        <v>0</v>
      </c>
      <c r="BG528" s="226">
        <f>IF(N528="zákl. přenesená",J528,0)</f>
        <v>0</v>
      </c>
      <c r="BH528" s="226">
        <f>IF(N528="sníž. přenesená",J528,0)</f>
        <v>0</v>
      </c>
      <c r="BI528" s="226">
        <f>IF(N528="nulová",J528,0)</f>
        <v>0</v>
      </c>
      <c r="BJ528" s="19" t="s">
        <v>79</v>
      </c>
      <c r="BK528" s="226">
        <f>ROUND(I528*H528,2)</f>
        <v>0</v>
      </c>
      <c r="BL528" s="19" t="s">
        <v>169</v>
      </c>
      <c r="BM528" s="225" t="s">
        <v>733</v>
      </c>
    </row>
    <row r="529" s="2" customFormat="1">
      <c r="A529" s="40"/>
      <c r="B529" s="41"/>
      <c r="C529" s="42"/>
      <c r="D529" s="227" t="s">
        <v>171</v>
      </c>
      <c r="E529" s="42"/>
      <c r="F529" s="228" t="s">
        <v>734</v>
      </c>
      <c r="G529" s="42"/>
      <c r="H529" s="42"/>
      <c r="I529" s="229"/>
      <c r="J529" s="42"/>
      <c r="K529" s="42"/>
      <c r="L529" s="46"/>
      <c r="M529" s="230"/>
      <c r="N529" s="231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171</v>
      </c>
      <c r="AU529" s="19" t="s">
        <v>81</v>
      </c>
    </row>
    <row r="530" s="2" customFormat="1">
      <c r="A530" s="40"/>
      <c r="B530" s="41"/>
      <c r="C530" s="42"/>
      <c r="D530" s="232" t="s">
        <v>173</v>
      </c>
      <c r="E530" s="42"/>
      <c r="F530" s="233" t="s">
        <v>735</v>
      </c>
      <c r="G530" s="42"/>
      <c r="H530" s="42"/>
      <c r="I530" s="229"/>
      <c r="J530" s="42"/>
      <c r="K530" s="42"/>
      <c r="L530" s="46"/>
      <c r="M530" s="230"/>
      <c r="N530" s="231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173</v>
      </c>
      <c r="AU530" s="19" t="s">
        <v>81</v>
      </c>
    </row>
    <row r="531" s="12" customFormat="1" ht="25.92" customHeight="1">
      <c r="A531" s="12"/>
      <c r="B531" s="198"/>
      <c r="C531" s="199"/>
      <c r="D531" s="200" t="s">
        <v>71</v>
      </c>
      <c r="E531" s="201" t="s">
        <v>736</v>
      </c>
      <c r="F531" s="201" t="s">
        <v>737</v>
      </c>
      <c r="G531" s="199"/>
      <c r="H531" s="199"/>
      <c r="I531" s="202"/>
      <c r="J531" s="203">
        <f>BK531</f>
        <v>0</v>
      </c>
      <c r="K531" s="199"/>
      <c r="L531" s="204"/>
      <c r="M531" s="205"/>
      <c r="N531" s="206"/>
      <c r="O531" s="206"/>
      <c r="P531" s="207">
        <f>P532+P559+P585</f>
        <v>0</v>
      </c>
      <c r="Q531" s="206"/>
      <c r="R531" s="207">
        <f>R532+R559+R585</f>
        <v>3.9149678799999994</v>
      </c>
      <c r="S531" s="206"/>
      <c r="T531" s="208">
        <f>T532+T559+T585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9" t="s">
        <v>81</v>
      </c>
      <c r="AT531" s="210" t="s">
        <v>71</v>
      </c>
      <c r="AU531" s="210" t="s">
        <v>72</v>
      </c>
      <c r="AY531" s="209" t="s">
        <v>162</v>
      </c>
      <c r="BK531" s="211">
        <f>BK532+BK559+BK585</f>
        <v>0</v>
      </c>
    </row>
    <row r="532" s="12" customFormat="1" ht="22.8" customHeight="1">
      <c r="A532" s="12"/>
      <c r="B532" s="198"/>
      <c r="C532" s="199"/>
      <c r="D532" s="200" t="s">
        <v>71</v>
      </c>
      <c r="E532" s="212" t="s">
        <v>738</v>
      </c>
      <c r="F532" s="212" t="s">
        <v>739</v>
      </c>
      <c r="G532" s="199"/>
      <c r="H532" s="199"/>
      <c r="I532" s="202"/>
      <c r="J532" s="213">
        <f>BK532</f>
        <v>0</v>
      </c>
      <c r="K532" s="199"/>
      <c r="L532" s="204"/>
      <c r="M532" s="205"/>
      <c r="N532" s="206"/>
      <c r="O532" s="206"/>
      <c r="P532" s="207">
        <f>SUM(P533:P558)</f>
        <v>0</v>
      </c>
      <c r="Q532" s="206"/>
      <c r="R532" s="207">
        <f>SUM(R533:R558)</f>
        <v>0.19699763999999997</v>
      </c>
      <c r="S532" s="206"/>
      <c r="T532" s="208">
        <f>SUM(T533:T558)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9" t="s">
        <v>81</v>
      </c>
      <c r="AT532" s="210" t="s">
        <v>71</v>
      </c>
      <c r="AU532" s="210" t="s">
        <v>79</v>
      </c>
      <c r="AY532" s="209" t="s">
        <v>162</v>
      </c>
      <c r="BK532" s="211">
        <f>SUM(BK533:BK558)</f>
        <v>0</v>
      </c>
    </row>
    <row r="533" s="2" customFormat="1" ht="24.15" customHeight="1">
      <c r="A533" s="40"/>
      <c r="B533" s="41"/>
      <c r="C533" s="214" t="s">
        <v>740</v>
      </c>
      <c r="D533" s="214" t="s">
        <v>164</v>
      </c>
      <c r="E533" s="215" t="s">
        <v>741</v>
      </c>
      <c r="F533" s="216" t="s">
        <v>742</v>
      </c>
      <c r="G533" s="217" t="s">
        <v>245</v>
      </c>
      <c r="H533" s="218">
        <v>14.750999999999999</v>
      </c>
      <c r="I533" s="219"/>
      <c r="J533" s="220">
        <f>ROUND(I533*H533,2)</f>
        <v>0</v>
      </c>
      <c r="K533" s="216" t="s">
        <v>168</v>
      </c>
      <c r="L533" s="46"/>
      <c r="M533" s="221" t="s">
        <v>19</v>
      </c>
      <c r="N533" s="222" t="s">
        <v>43</v>
      </c>
      <c r="O533" s="86"/>
      <c r="P533" s="223">
        <f>O533*H533</f>
        <v>0</v>
      </c>
      <c r="Q533" s="223">
        <v>0.00035</v>
      </c>
      <c r="R533" s="223">
        <f>Q533*H533</f>
        <v>0.0051628500000000001</v>
      </c>
      <c r="S533" s="223">
        <v>0</v>
      </c>
      <c r="T533" s="224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25" t="s">
        <v>275</v>
      </c>
      <c r="AT533" s="225" t="s">
        <v>164</v>
      </c>
      <c r="AU533" s="225" t="s">
        <v>81</v>
      </c>
      <c r="AY533" s="19" t="s">
        <v>162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9" t="s">
        <v>79</v>
      </c>
      <c r="BK533" s="226">
        <f>ROUND(I533*H533,2)</f>
        <v>0</v>
      </c>
      <c r="BL533" s="19" t="s">
        <v>275</v>
      </c>
      <c r="BM533" s="225" t="s">
        <v>743</v>
      </c>
    </row>
    <row r="534" s="2" customFormat="1">
      <c r="A534" s="40"/>
      <c r="B534" s="41"/>
      <c r="C534" s="42"/>
      <c r="D534" s="227" t="s">
        <v>171</v>
      </c>
      <c r="E534" s="42"/>
      <c r="F534" s="228" t="s">
        <v>744</v>
      </c>
      <c r="G534" s="42"/>
      <c r="H534" s="42"/>
      <c r="I534" s="229"/>
      <c r="J534" s="42"/>
      <c r="K534" s="42"/>
      <c r="L534" s="46"/>
      <c r="M534" s="230"/>
      <c r="N534" s="231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171</v>
      </c>
      <c r="AU534" s="19" t="s">
        <v>81</v>
      </c>
    </row>
    <row r="535" s="2" customFormat="1">
      <c r="A535" s="40"/>
      <c r="B535" s="41"/>
      <c r="C535" s="42"/>
      <c r="D535" s="232" t="s">
        <v>173</v>
      </c>
      <c r="E535" s="42"/>
      <c r="F535" s="233" t="s">
        <v>745</v>
      </c>
      <c r="G535" s="42"/>
      <c r="H535" s="42"/>
      <c r="I535" s="229"/>
      <c r="J535" s="42"/>
      <c r="K535" s="42"/>
      <c r="L535" s="46"/>
      <c r="M535" s="230"/>
      <c r="N535" s="231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173</v>
      </c>
      <c r="AU535" s="19" t="s">
        <v>81</v>
      </c>
    </row>
    <row r="536" s="13" customFormat="1">
      <c r="A536" s="13"/>
      <c r="B536" s="234"/>
      <c r="C536" s="235"/>
      <c r="D536" s="227" t="s">
        <v>175</v>
      </c>
      <c r="E536" s="236" t="s">
        <v>19</v>
      </c>
      <c r="F536" s="237" t="s">
        <v>746</v>
      </c>
      <c r="G536" s="235"/>
      <c r="H536" s="238">
        <v>14.750999999999999</v>
      </c>
      <c r="I536" s="239"/>
      <c r="J536" s="235"/>
      <c r="K536" s="235"/>
      <c r="L536" s="240"/>
      <c r="M536" s="241"/>
      <c r="N536" s="242"/>
      <c r="O536" s="242"/>
      <c r="P536" s="242"/>
      <c r="Q536" s="242"/>
      <c r="R536" s="242"/>
      <c r="S536" s="242"/>
      <c r="T536" s="24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4" t="s">
        <v>175</v>
      </c>
      <c r="AU536" s="244" t="s">
        <v>81</v>
      </c>
      <c r="AV536" s="13" t="s">
        <v>81</v>
      </c>
      <c r="AW536" s="13" t="s">
        <v>33</v>
      </c>
      <c r="AX536" s="13" t="s">
        <v>72</v>
      </c>
      <c r="AY536" s="244" t="s">
        <v>162</v>
      </c>
    </row>
    <row r="537" s="14" customFormat="1">
      <c r="A537" s="14"/>
      <c r="B537" s="245"/>
      <c r="C537" s="246"/>
      <c r="D537" s="227" t="s">
        <v>175</v>
      </c>
      <c r="E537" s="247" t="s">
        <v>19</v>
      </c>
      <c r="F537" s="248" t="s">
        <v>177</v>
      </c>
      <c r="G537" s="246"/>
      <c r="H537" s="249">
        <v>14.750999999999999</v>
      </c>
      <c r="I537" s="250"/>
      <c r="J537" s="246"/>
      <c r="K537" s="246"/>
      <c r="L537" s="251"/>
      <c r="M537" s="252"/>
      <c r="N537" s="253"/>
      <c r="O537" s="253"/>
      <c r="P537" s="253"/>
      <c r="Q537" s="253"/>
      <c r="R537" s="253"/>
      <c r="S537" s="253"/>
      <c r="T537" s="25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5" t="s">
        <v>175</v>
      </c>
      <c r="AU537" s="255" t="s">
        <v>81</v>
      </c>
      <c r="AV537" s="14" t="s">
        <v>169</v>
      </c>
      <c r="AW537" s="14" t="s">
        <v>33</v>
      </c>
      <c r="AX537" s="14" t="s">
        <v>79</v>
      </c>
      <c r="AY537" s="255" t="s">
        <v>162</v>
      </c>
    </row>
    <row r="538" s="2" customFormat="1" ht="24.15" customHeight="1">
      <c r="A538" s="40"/>
      <c r="B538" s="41"/>
      <c r="C538" s="214" t="s">
        <v>747</v>
      </c>
      <c r="D538" s="214" t="s">
        <v>164</v>
      </c>
      <c r="E538" s="215" t="s">
        <v>748</v>
      </c>
      <c r="F538" s="216" t="s">
        <v>749</v>
      </c>
      <c r="G538" s="217" t="s">
        <v>245</v>
      </c>
      <c r="H538" s="218">
        <v>26.181000000000001</v>
      </c>
      <c r="I538" s="219"/>
      <c r="J538" s="220">
        <f>ROUND(I538*H538,2)</f>
        <v>0</v>
      </c>
      <c r="K538" s="216" t="s">
        <v>168</v>
      </c>
      <c r="L538" s="46"/>
      <c r="M538" s="221" t="s">
        <v>19</v>
      </c>
      <c r="N538" s="222" t="s">
        <v>43</v>
      </c>
      <c r="O538" s="86"/>
      <c r="P538" s="223">
        <f>O538*H538</f>
        <v>0</v>
      </c>
      <c r="Q538" s="223">
        <v>0.00040000000000000002</v>
      </c>
      <c r="R538" s="223">
        <f>Q538*H538</f>
        <v>0.010472400000000002</v>
      </c>
      <c r="S538" s="223">
        <v>0</v>
      </c>
      <c r="T538" s="224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25" t="s">
        <v>275</v>
      </c>
      <c r="AT538" s="225" t="s">
        <v>164</v>
      </c>
      <c r="AU538" s="225" t="s">
        <v>81</v>
      </c>
      <c r="AY538" s="19" t="s">
        <v>162</v>
      </c>
      <c r="BE538" s="226">
        <f>IF(N538="základní",J538,0)</f>
        <v>0</v>
      </c>
      <c r="BF538" s="226">
        <f>IF(N538="snížená",J538,0)</f>
        <v>0</v>
      </c>
      <c r="BG538" s="226">
        <f>IF(N538="zákl. přenesená",J538,0)</f>
        <v>0</v>
      </c>
      <c r="BH538" s="226">
        <f>IF(N538="sníž. přenesená",J538,0)</f>
        <v>0</v>
      </c>
      <c r="BI538" s="226">
        <f>IF(N538="nulová",J538,0)</f>
        <v>0</v>
      </c>
      <c r="BJ538" s="19" t="s">
        <v>79</v>
      </c>
      <c r="BK538" s="226">
        <f>ROUND(I538*H538,2)</f>
        <v>0</v>
      </c>
      <c r="BL538" s="19" t="s">
        <v>275</v>
      </c>
      <c r="BM538" s="225" t="s">
        <v>750</v>
      </c>
    </row>
    <row r="539" s="2" customFormat="1">
      <c r="A539" s="40"/>
      <c r="B539" s="41"/>
      <c r="C539" s="42"/>
      <c r="D539" s="227" t="s">
        <v>171</v>
      </c>
      <c r="E539" s="42"/>
      <c r="F539" s="228" t="s">
        <v>751</v>
      </c>
      <c r="G539" s="42"/>
      <c r="H539" s="42"/>
      <c r="I539" s="229"/>
      <c r="J539" s="42"/>
      <c r="K539" s="42"/>
      <c r="L539" s="46"/>
      <c r="M539" s="230"/>
      <c r="N539" s="231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171</v>
      </c>
      <c r="AU539" s="19" t="s">
        <v>81</v>
      </c>
    </row>
    <row r="540" s="2" customFormat="1">
      <c r="A540" s="40"/>
      <c r="B540" s="41"/>
      <c r="C540" s="42"/>
      <c r="D540" s="232" t="s">
        <v>173</v>
      </c>
      <c r="E540" s="42"/>
      <c r="F540" s="233" t="s">
        <v>752</v>
      </c>
      <c r="G540" s="42"/>
      <c r="H540" s="42"/>
      <c r="I540" s="229"/>
      <c r="J540" s="42"/>
      <c r="K540" s="42"/>
      <c r="L540" s="46"/>
      <c r="M540" s="230"/>
      <c r="N540" s="231"/>
      <c r="O540" s="86"/>
      <c r="P540" s="86"/>
      <c r="Q540" s="86"/>
      <c r="R540" s="86"/>
      <c r="S540" s="86"/>
      <c r="T540" s="87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T540" s="19" t="s">
        <v>173</v>
      </c>
      <c r="AU540" s="19" t="s">
        <v>81</v>
      </c>
    </row>
    <row r="541" s="13" customFormat="1">
      <c r="A541" s="13"/>
      <c r="B541" s="234"/>
      <c r="C541" s="235"/>
      <c r="D541" s="227" t="s">
        <v>175</v>
      </c>
      <c r="E541" s="236" t="s">
        <v>19</v>
      </c>
      <c r="F541" s="237" t="s">
        <v>753</v>
      </c>
      <c r="G541" s="235"/>
      <c r="H541" s="238">
        <v>26.181000000000001</v>
      </c>
      <c r="I541" s="239"/>
      <c r="J541" s="235"/>
      <c r="K541" s="235"/>
      <c r="L541" s="240"/>
      <c r="M541" s="241"/>
      <c r="N541" s="242"/>
      <c r="O541" s="242"/>
      <c r="P541" s="242"/>
      <c r="Q541" s="242"/>
      <c r="R541" s="242"/>
      <c r="S541" s="242"/>
      <c r="T541" s="24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4" t="s">
        <v>175</v>
      </c>
      <c r="AU541" s="244" t="s">
        <v>81</v>
      </c>
      <c r="AV541" s="13" t="s">
        <v>81</v>
      </c>
      <c r="AW541" s="13" t="s">
        <v>33</v>
      </c>
      <c r="AX541" s="13" t="s">
        <v>72</v>
      </c>
      <c r="AY541" s="244" t="s">
        <v>162</v>
      </c>
    </row>
    <row r="542" s="14" customFormat="1">
      <c r="A542" s="14"/>
      <c r="B542" s="245"/>
      <c r="C542" s="246"/>
      <c r="D542" s="227" t="s">
        <v>175</v>
      </c>
      <c r="E542" s="247" t="s">
        <v>19</v>
      </c>
      <c r="F542" s="248" t="s">
        <v>177</v>
      </c>
      <c r="G542" s="246"/>
      <c r="H542" s="249">
        <v>26.181000000000001</v>
      </c>
      <c r="I542" s="250"/>
      <c r="J542" s="246"/>
      <c r="K542" s="246"/>
      <c r="L542" s="251"/>
      <c r="M542" s="252"/>
      <c r="N542" s="253"/>
      <c r="O542" s="253"/>
      <c r="P542" s="253"/>
      <c r="Q542" s="253"/>
      <c r="R542" s="253"/>
      <c r="S542" s="253"/>
      <c r="T542" s="25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5" t="s">
        <v>175</v>
      </c>
      <c r="AU542" s="255" t="s">
        <v>81</v>
      </c>
      <c r="AV542" s="14" t="s">
        <v>169</v>
      </c>
      <c r="AW542" s="14" t="s">
        <v>33</v>
      </c>
      <c r="AX542" s="14" t="s">
        <v>79</v>
      </c>
      <c r="AY542" s="255" t="s">
        <v>162</v>
      </c>
    </row>
    <row r="543" s="2" customFormat="1" ht="33" customHeight="1">
      <c r="A543" s="40"/>
      <c r="B543" s="41"/>
      <c r="C543" s="214" t="s">
        <v>754</v>
      </c>
      <c r="D543" s="214" t="s">
        <v>164</v>
      </c>
      <c r="E543" s="215" t="s">
        <v>755</v>
      </c>
      <c r="F543" s="216" t="s">
        <v>756</v>
      </c>
      <c r="G543" s="217" t="s">
        <v>245</v>
      </c>
      <c r="H543" s="218">
        <v>13.41</v>
      </c>
      <c r="I543" s="219"/>
      <c r="J543" s="220">
        <f>ROUND(I543*H543,2)</f>
        <v>0</v>
      </c>
      <c r="K543" s="216" t="s">
        <v>168</v>
      </c>
      <c r="L543" s="46"/>
      <c r="M543" s="221" t="s">
        <v>19</v>
      </c>
      <c r="N543" s="222" t="s">
        <v>43</v>
      </c>
      <c r="O543" s="86"/>
      <c r="P543" s="223">
        <f>O543*H543</f>
        <v>0</v>
      </c>
      <c r="Q543" s="223">
        <v>0.0047299999999999998</v>
      </c>
      <c r="R543" s="223">
        <f>Q543*H543</f>
        <v>0.063429299999999994</v>
      </c>
      <c r="S543" s="223">
        <v>0</v>
      </c>
      <c r="T543" s="224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25" t="s">
        <v>275</v>
      </c>
      <c r="AT543" s="225" t="s">
        <v>164</v>
      </c>
      <c r="AU543" s="225" t="s">
        <v>81</v>
      </c>
      <c r="AY543" s="19" t="s">
        <v>162</v>
      </c>
      <c r="BE543" s="226">
        <f>IF(N543="základní",J543,0)</f>
        <v>0</v>
      </c>
      <c r="BF543" s="226">
        <f>IF(N543="snížená",J543,0)</f>
        <v>0</v>
      </c>
      <c r="BG543" s="226">
        <f>IF(N543="zákl. přenesená",J543,0)</f>
        <v>0</v>
      </c>
      <c r="BH543" s="226">
        <f>IF(N543="sníž. přenesená",J543,0)</f>
        <v>0</v>
      </c>
      <c r="BI543" s="226">
        <f>IF(N543="nulová",J543,0)</f>
        <v>0</v>
      </c>
      <c r="BJ543" s="19" t="s">
        <v>79</v>
      </c>
      <c r="BK543" s="226">
        <f>ROUND(I543*H543,2)</f>
        <v>0</v>
      </c>
      <c r="BL543" s="19" t="s">
        <v>275</v>
      </c>
      <c r="BM543" s="225" t="s">
        <v>757</v>
      </c>
    </row>
    <row r="544" s="2" customFormat="1">
      <c r="A544" s="40"/>
      <c r="B544" s="41"/>
      <c r="C544" s="42"/>
      <c r="D544" s="227" t="s">
        <v>171</v>
      </c>
      <c r="E544" s="42"/>
      <c r="F544" s="228" t="s">
        <v>758</v>
      </c>
      <c r="G544" s="42"/>
      <c r="H544" s="42"/>
      <c r="I544" s="229"/>
      <c r="J544" s="42"/>
      <c r="K544" s="42"/>
      <c r="L544" s="46"/>
      <c r="M544" s="230"/>
      <c r="N544" s="231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171</v>
      </c>
      <c r="AU544" s="19" t="s">
        <v>81</v>
      </c>
    </row>
    <row r="545" s="2" customFormat="1">
      <c r="A545" s="40"/>
      <c r="B545" s="41"/>
      <c r="C545" s="42"/>
      <c r="D545" s="232" t="s">
        <v>173</v>
      </c>
      <c r="E545" s="42"/>
      <c r="F545" s="233" t="s">
        <v>759</v>
      </c>
      <c r="G545" s="42"/>
      <c r="H545" s="42"/>
      <c r="I545" s="229"/>
      <c r="J545" s="42"/>
      <c r="K545" s="42"/>
      <c r="L545" s="46"/>
      <c r="M545" s="230"/>
      <c r="N545" s="231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173</v>
      </c>
      <c r="AU545" s="19" t="s">
        <v>81</v>
      </c>
    </row>
    <row r="546" s="13" customFormat="1">
      <c r="A546" s="13"/>
      <c r="B546" s="234"/>
      <c r="C546" s="235"/>
      <c r="D546" s="227" t="s">
        <v>175</v>
      </c>
      <c r="E546" s="236" t="s">
        <v>19</v>
      </c>
      <c r="F546" s="237" t="s">
        <v>760</v>
      </c>
      <c r="G546" s="235"/>
      <c r="H546" s="238">
        <v>13.41</v>
      </c>
      <c r="I546" s="239"/>
      <c r="J546" s="235"/>
      <c r="K546" s="235"/>
      <c r="L546" s="240"/>
      <c r="M546" s="241"/>
      <c r="N546" s="242"/>
      <c r="O546" s="242"/>
      <c r="P546" s="242"/>
      <c r="Q546" s="242"/>
      <c r="R546" s="242"/>
      <c r="S546" s="242"/>
      <c r="T546" s="24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4" t="s">
        <v>175</v>
      </c>
      <c r="AU546" s="244" t="s">
        <v>81</v>
      </c>
      <c r="AV546" s="13" t="s">
        <v>81</v>
      </c>
      <c r="AW546" s="13" t="s">
        <v>33</v>
      </c>
      <c r="AX546" s="13" t="s">
        <v>72</v>
      </c>
      <c r="AY546" s="244" t="s">
        <v>162</v>
      </c>
    </row>
    <row r="547" s="14" customFormat="1">
      <c r="A547" s="14"/>
      <c r="B547" s="245"/>
      <c r="C547" s="246"/>
      <c r="D547" s="227" t="s">
        <v>175</v>
      </c>
      <c r="E547" s="247" t="s">
        <v>19</v>
      </c>
      <c r="F547" s="248" t="s">
        <v>177</v>
      </c>
      <c r="G547" s="246"/>
      <c r="H547" s="249">
        <v>13.41</v>
      </c>
      <c r="I547" s="250"/>
      <c r="J547" s="246"/>
      <c r="K547" s="246"/>
      <c r="L547" s="251"/>
      <c r="M547" s="252"/>
      <c r="N547" s="253"/>
      <c r="O547" s="253"/>
      <c r="P547" s="253"/>
      <c r="Q547" s="253"/>
      <c r="R547" s="253"/>
      <c r="S547" s="253"/>
      <c r="T547" s="25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5" t="s">
        <v>175</v>
      </c>
      <c r="AU547" s="255" t="s">
        <v>81</v>
      </c>
      <c r="AV547" s="14" t="s">
        <v>169</v>
      </c>
      <c r="AW547" s="14" t="s">
        <v>33</v>
      </c>
      <c r="AX547" s="14" t="s">
        <v>79</v>
      </c>
      <c r="AY547" s="255" t="s">
        <v>162</v>
      </c>
    </row>
    <row r="548" s="2" customFormat="1" ht="24.15" customHeight="1">
      <c r="A548" s="40"/>
      <c r="B548" s="41"/>
      <c r="C548" s="214" t="s">
        <v>761</v>
      </c>
      <c r="D548" s="214" t="s">
        <v>164</v>
      </c>
      <c r="E548" s="215" t="s">
        <v>762</v>
      </c>
      <c r="F548" s="216" t="s">
        <v>763</v>
      </c>
      <c r="G548" s="217" t="s">
        <v>245</v>
      </c>
      <c r="H548" s="218">
        <v>24.933</v>
      </c>
      <c r="I548" s="219"/>
      <c r="J548" s="220">
        <f>ROUND(I548*H548,2)</f>
        <v>0</v>
      </c>
      <c r="K548" s="216" t="s">
        <v>168</v>
      </c>
      <c r="L548" s="46"/>
      <c r="M548" s="221" t="s">
        <v>19</v>
      </c>
      <c r="N548" s="222" t="s">
        <v>43</v>
      </c>
      <c r="O548" s="86"/>
      <c r="P548" s="223">
        <f>O548*H548</f>
        <v>0</v>
      </c>
      <c r="Q548" s="223">
        <v>0.0047299999999999998</v>
      </c>
      <c r="R548" s="223">
        <f>Q548*H548</f>
        <v>0.11793308999999999</v>
      </c>
      <c r="S548" s="223">
        <v>0</v>
      </c>
      <c r="T548" s="224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25" t="s">
        <v>275</v>
      </c>
      <c r="AT548" s="225" t="s">
        <v>164</v>
      </c>
      <c r="AU548" s="225" t="s">
        <v>81</v>
      </c>
      <c r="AY548" s="19" t="s">
        <v>162</v>
      </c>
      <c r="BE548" s="226">
        <f>IF(N548="základní",J548,0)</f>
        <v>0</v>
      </c>
      <c r="BF548" s="226">
        <f>IF(N548="snížená",J548,0)</f>
        <v>0</v>
      </c>
      <c r="BG548" s="226">
        <f>IF(N548="zákl. přenesená",J548,0)</f>
        <v>0</v>
      </c>
      <c r="BH548" s="226">
        <f>IF(N548="sníž. přenesená",J548,0)</f>
        <v>0</v>
      </c>
      <c r="BI548" s="226">
        <f>IF(N548="nulová",J548,0)</f>
        <v>0</v>
      </c>
      <c r="BJ548" s="19" t="s">
        <v>79</v>
      </c>
      <c r="BK548" s="226">
        <f>ROUND(I548*H548,2)</f>
        <v>0</v>
      </c>
      <c r="BL548" s="19" t="s">
        <v>275</v>
      </c>
      <c r="BM548" s="225" t="s">
        <v>764</v>
      </c>
    </row>
    <row r="549" s="2" customFormat="1">
      <c r="A549" s="40"/>
      <c r="B549" s="41"/>
      <c r="C549" s="42"/>
      <c r="D549" s="227" t="s">
        <v>171</v>
      </c>
      <c r="E549" s="42"/>
      <c r="F549" s="228" t="s">
        <v>765</v>
      </c>
      <c r="G549" s="42"/>
      <c r="H549" s="42"/>
      <c r="I549" s="229"/>
      <c r="J549" s="42"/>
      <c r="K549" s="42"/>
      <c r="L549" s="46"/>
      <c r="M549" s="230"/>
      <c r="N549" s="231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171</v>
      </c>
      <c r="AU549" s="19" t="s">
        <v>81</v>
      </c>
    </row>
    <row r="550" s="2" customFormat="1">
      <c r="A550" s="40"/>
      <c r="B550" s="41"/>
      <c r="C550" s="42"/>
      <c r="D550" s="232" t="s">
        <v>173</v>
      </c>
      <c r="E550" s="42"/>
      <c r="F550" s="233" t="s">
        <v>766</v>
      </c>
      <c r="G550" s="42"/>
      <c r="H550" s="42"/>
      <c r="I550" s="229"/>
      <c r="J550" s="42"/>
      <c r="K550" s="42"/>
      <c r="L550" s="46"/>
      <c r="M550" s="230"/>
      <c r="N550" s="231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173</v>
      </c>
      <c r="AU550" s="19" t="s">
        <v>81</v>
      </c>
    </row>
    <row r="551" s="13" customFormat="1">
      <c r="A551" s="13"/>
      <c r="B551" s="234"/>
      <c r="C551" s="235"/>
      <c r="D551" s="227" t="s">
        <v>175</v>
      </c>
      <c r="E551" s="236" t="s">
        <v>19</v>
      </c>
      <c r="F551" s="237" t="s">
        <v>767</v>
      </c>
      <c r="G551" s="235"/>
      <c r="H551" s="238">
        <v>24.933</v>
      </c>
      <c r="I551" s="239"/>
      <c r="J551" s="235"/>
      <c r="K551" s="235"/>
      <c r="L551" s="240"/>
      <c r="M551" s="241"/>
      <c r="N551" s="242"/>
      <c r="O551" s="242"/>
      <c r="P551" s="242"/>
      <c r="Q551" s="242"/>
      <c r="R551" s="242"/>
      <c r="S551" s="242"/>
      <c r="T551" s="24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4" t="s">
        <v>175</v>
      </c>
      <c r="AU551" s="244" t="s">
        <v>81</v>
      </c>
      <c r="AV551" s="13" t="s">
        <v>81</v>
      </c>
      <c r="AW551" s="13" t="s">
        <v>33</v>
      </c>
      <c r="AX551" s="13" t="s">
        <v>72</v>
      </c>
      <c r="AY551" s="244" t="s">
        <v>162</v>
      </c>
    </row>
    <row r="552" s="14" customFormat="1">
      <c r="A552" s="14"/>
      <c r="B552" s="245"/>
      <c r="C552" s="246"/>
      <c r="D552" s="227" t="s">
        <v>175</v>
      </c>
      <c r="E552" s="247" t="s">
        <v>19</v>
      </c>
      <c r="F552" s="248" t="s">
        <v>177</v>
      </c>
      <c r="G552" s="246"/>
      <c r="H552" s="249">
        <v>24.933</v>
      </c>
      <c r="I552" s="250"/>
      <c r="J552" s="246"/>
      <c r="K552" s="246"/>
      <c r="L552" s="251"/>
      <c r="M552" s="252"/>
      <c r="N552" s="253"/>
      <c r="O552" s="253"/>
      <c r="P552" s="253"/>
      <c r="Q552" s="253"/>
      <c r="R552" s="253"/>
      <c r="S552" s="253"/>
      <c r="T552" s="25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5" t="s">
        <v>175</v>
      </c>
      <c r="AU552" s="255" t="s">
        <v>81</v>
      </c>
      <c r="AV552" s="14" t="s">
        <v>169</v>
      </c>
      <c r="AW552" s="14" t="s">
        <v>33</v>
      </c>
      <c r="AX552" s="14" t="s">
        <v>79</v>
      </c>
      <c r="AY552" s="255" t="s">
        <v>162</v>
      </c>
    </row>
    <row r="553" s="2" customFormat="1" ht="24.15" customHeight="1">
      <c r="A553" s="40"/>
      <c r="B553" s="41"/>
      <c r="C553" s="214" t="s">
        <v>768</v>
      </c>
      <c r="D553" s="214" t="s">
        <v>164</v>
      </c>
      <c r="E553" s="215" t="s">
        <v>769</v>
      </c>
      <c r="F553" s="216" t="s">
        <v>770</v>
      </c>
      <c r="G553" s="217" t="s">
        <v>212</v>
      </c>
      <c r="H553" s="218">
        <v>0.19700000000000001</v>
      </c>
      <c r="I553" s="219"/>
      <c r="J553" s="220">
        <f>ROUND(I553*H553,2)</f>
        <v>0</v>
      </c>
      <c r="K553" s="216" t="s">
        <v>168</v>
      </c>
      <c r="L553" s="46"/>
      <c r="M553" s="221" t="s">
        <v>19</v>
      </c>
      <c r="N553" s="222" t="s">
        <v>43</v>
      </c>
      <c r="O553" s="86"/>
      <c r="P553" s="223">
        <f>O553*H553</f>
        <v>0</v>
      </c>
      <c r="Q553" s="223">
        <v>0</v>
      </c>
      <c r="R553" s="223">
        <f>Q553*H553</f>
        <v>0</v>
      </c>
      <c r="S553" s="223">
        <v>0</v>
      </c>
      <c r="T553" s="224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25" t="s">
        <v>275</v>
      </c>
      <c r="AT553" s="225" t="s">
        <v>164</v>
      </c>
      <c r="AU553" s="225" t="s">
        <v>81</v>
      </c>
      <c r="AY553" s="19" t="s">
        <v>162</v>
      </c>
      <c r="BE553" s="226">
        <f>IF(N553="základní",J553,0)</f>
        <v>0</v>
      </c>
      <c r="BF553" s="226">
        <f>IF(N553="snížená",J553,0)</f>
        <v>0</v>
      </c>
      <c r="BG553" s="226">
        <f>IF(N553="zákl. přenesená",J553,0)</f>
        <v>0</v>
      </c>
      <c r="BH553" s="226">
        <f>IF(N553="sníž. přenesená",J553,0)</f>
        <v>0</v>
      </c>
      <c r="BI553" s="226">
        <f>IF(N553="nulová",J553,0)</f>
        <v>0</v>
      </c>
      <c r="BJ553" s="19" t="s">
        <v>79</v>
      </c>
      <c r="BK553" s="226">
        <f>ROUND(I553*H553,2)</f>
        <v>0</v>
      </c>
      <c r="BL553" s="19" t="s">
        <v>275</v>
      </c>
      <c r="BM553" s="225" t="s">
        <v>771</v>
      </c>
    </row>
    <row r="554" s="2" customFormat="1">
      <c r="A554" s="40"/>
      <c r="B554" s="41"/>
      <c r="C554" s="42"/>
      <c r="D554" s="227" t="s">
        <v>171</v>
      </c>
      <c r="E554" s="42"/>
      <c r="F554" s="228" t="s">
        <v>772</v>
      </c>
      <c r="G554" s="42"/>
      <c r="H554" s="42"/>
      <c r="I554" s="229"/>
      <c r="J554" s="42"/>
      <c r="K554" s="42"/>
      <c r="L554" s="46"/>
      <c r="M554" s="230"/>
      <c r="N554" s="231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171</v>
      </c>
      <c r="AU554" s="19" t="s">
        <v>81</v>
      </c>
    </row>
    <row r="555" s="2" customFormat="1">
      <c r="A555" s="40"/>
      <c r="B555" s="41"/>
      <c r="C555" s="42"/>
      <c r="D555" s="232" t="s">
        <v>173</v>
      </c>
      <c r="E555" s="42"/>
      <c r="F555" s="233" t="s">
        <v>773</v>
      </c>
      <c r="G555" s="42"/>
      <c r="H555" s="42"/>
      <c r="I555" s="229"/>
      <c r="J555" s="42"/>
      <c r="K555" s="42"/>
      <c r="L555" s="46"/>
      <c r="M555" s="230"/>
      <c r="N555" s="231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173</v>
      </c>
      <c r="AU555" s="19" t="s">
        <v>81</v>
      </c>
    </row>
    <row r="556" s="2" customFormat="1" ht="37.8" customHeight="1">
      <c r="A556" s="40"/>
      <c r="B556" s="41"/>
      <c r="C556" s="214" t="s">
        <v>774</v>
      </c>
      <c r="D556" s="214" t="s">
        <v>164</v>
      </c>
      <c r="E556" s="215" t="s">
        <v>775</v>
      </c>
      <c r="F556" s="216" t="s">
        <v>776</v>
      </c>
      <c r="G556" s="217" t="s">
        <v>212</v>
      </c>
      <c r="H556" s="218">
        <v>0.19700000000000001</v>
      </c>
      <c r="I556" s="219"/>
      <c r="J556" s="220">
        <f>ROUND(I556*H556,2)</f>
        <v>0</v>
      </c>
      <c r="K556" s="216" t="s">
        <v>168</v>
      </c>
      <c r="L556" s="46"/>
      <c r="M556" s="221" t="s">
        <v>19</v>
      </c>
      <c r="N556" s="222" t="s">
        <v>43</v>
      </c>
      <c r="O556" s="86"/>
      <c r="P556" s="223">
        <f>O556*H556</f>
        <v>0</v>
      </c>
      <c r="Q556" s="223">
        <v>0</v>
      </c>
      <c r="R556" s="223">
        <f>Q556*H556</f>
        <v>0</v>
      </c>
      <c r="S556" s="223">
        <v>0</v>
      </c>
      <c r="T556" s="224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25" t="s">
        <v>275</v>
      </c>
      <c r="AT556" s="225" t="s">
        <v>164</v>
      </c>
      <c r="AU556" s="225" t="s">
        <v>81</v>
      </c>
      <c r="AY556" s="19" t="s">
        <v>162</v>
      </c>
      <c r="BE556" s="226">
        <f>IF(N556="základní",J556,0)</f>
        <v>0</v>
      </c>
      <c r="BF556" s="226">
        <f>IF(N556="snížená",J556,0)</f>
        <v>0</v>
      </c>
      <c r="BG556" s="226">
        <f>IF(N556="zákl. přenesená",J556,0)</f>
        <v>0</v>
      </c>
      <c r="BH556" s="226">
        <f>IF(N556="sníž. přenesená",J556,0)</f>
        <v>0</v>
      </c>
      <c r="BI556" s="226">
        <f>IF(N556="nulová",J556,0)</f>
        <v>0</v>
      </c>
      <c r="BJ556" s="19" t="s">
        <v>79</v>
      </c>
      <c r="BK556" s="226">
        <f>ROUND(I556*H556,2)</f>
        <v>0</v>
      </c>
      <c r="BL556" s="19" t="s">
        <v>275</v>
      </c>
      <c r="BM556" s="225" t="s">
        <v>777</v>
      </c>
    </row>
    <row r="557" s="2" customFormat="1">
      <c r="A557" s="40"/>
      <c r="B557" s="41"/>
      <c r="C557" s="42"/>
      <c r="D557" s="227" t="s">
        <v>171</v>
      </c>
      <c r="E557" s="42"/>
      <c r="F557" s="228" t="s">
        <v>778</v>
      </c>
      <c r="G557" s="42"/>
      <c r="H557" s="42"/>
      <c r="I557" s="229"/>
      <c r="J557" s="42"/>
      <c r="K557" s="42"/>
      <c r="L557" s="46"/>
      <c r="M557" s="230"/>
      <c r="N557" s="231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171</v>
      </c>
      <c r="AU557" s="19" t="s">
        <v>81</v>
      </c>
    </row>
    <row r="558" s="2" customFormat="1">
      <c r="A558" s="40"/>
      <c r="B558" s="41"/>
      <c r="C558" s="42"/>
      <c r="D558" s="232" t="s">
        <v>173</v>
      </c>
      <c r="E558" s="42"/>
      <c r="F558" s="233" t="s">
        <v>779</v>
      </c>
      <c r="G558" s="42"/>
      <c r="H558" s="42"/>
      <c r="I558" s="229"/>
      <c r="J558" s="42"/>
      <c r="K558" s="42"/>
      <c r="L558" s="46"/>
      <c r="M558" s="230"/>
      <c r="N558" s="231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173</v>
      </c>
      <c r="AU558" s="19" t="s">
        <v>81</v>
      </c>
    </row>
    <row r="559" s="12" customFormat="1" ht="22.8" customHeight="1">
      <c r="A559" s="12"/>
      <c r="B559" s="198"/>
      <c r="C559" s="199"/>
      <c r="D559" s="200" t="s">
        <v>71</v>
      </c>
      <c r="E559" s="212" t="s">
        <v>780</v>
      </c>
      <c r="F559" s="212" t="s">
        <v>781</v>
      </c>
      <c r="G559" s="199"/>
      <c r="H559" s="199"/>
      <c r="I559" s="202"/>
      <c r="J559" s="213">
        <f>BK559</f>
        <v>0</v>
      </c>
      <c r="K559" s="199"/>
      <c r="L559" s="204"/>
      <c r="M559" s="205"/>
      <c r="N559" s="206"/>
      <c r="O559" s="206"/>
      <c r="P559" s="207">
        <f>SUM(P560:P584)</f>
        <v>0</v>
      </c>
      <c r="Q559" s="206"/>
      <c r="R559" s="207">
        <f>SUM(R560:R584)</f>
        <v>3.6168342399999998</v>
      </c>
      <c r="S559" s="206"/>
      <c r="T559" s="208">
        <f>SUM(T560:T584)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09" t="s">
        <v>81</v>
      </c>
      <c r="AT559" s="210" t="s">
        <v>71</v>
      </c>
      <c r="AU559" s="210" t="s">
        <v>79</v>
      </c>
      <c r="AY559" s="209" t="s">
        <v>162</v>
      </c>
      <c r="BK559" s="211">
        <f>SUM(BK560:BK584)</f>
        <v>0</v>
      </c>
    </row>
    <row r="560" s="2" customFormat="1" ht="24.15" customHeight="1">
      <c r="A560" s="40"/>
      <c r="B560" s="41"/>
      <c r="C560" s="214" t="s">
        <v>782</v>
      </c>
      <c r="D560" s="214" t="s">
        <v>164</v>
      </c>
      <c r="E560" s="215" t="s">
        <v>783</v>
      </c>
      <c r="F560" s="216" t="s">
        <v>784</v>
      </c>
      <c r="G560" s="217" t="s">
        <v>245</v>
      </c>
      <c r="H560" s="218">
        <v>206.40000000000001</v>
      </c>
      <c r="I560" s="219"/>
      <c r="J560" s="220">
        <f>ROUND(I560*H560,2)</f>
        <v>0</v>
      </c>
      <c r="K560" s="216" t="s">
        <v>168</v>
      </c>
      <c r="L560" s="46"/>
      <c r="M560" s="221" t="s">
        <v>19</v>
      </c>
      <c r="N560" s="222" t="s">
        <v>43</v>
      </c>
      <c r="O560" s="86"/>
      <c r="P560" s="223">
        <f>O560*H560</f>
        <v>0</v>
      </c>
      <c r="Q560" s="223">
        <v>0</v>
      </c>
      <c r="R560" s="223">
        <f>Q560*H560</f>
        <v>0</v>
      </c>
      <c r="S560" s="223">
        <v>0</v>
      </c>
      <c r="T560" s="224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25" t="s">
        <v>275</v>
      </c>
      <c r="AT560" s="225" t="s">
        <v>164</v>
      </c>
      <c r="AU560" s="225" t="s">
        <v>81</v>
      </c>
      <c r="AY560" s="19" t="s">
        <v>162</v>
      </c>
      <c r="BE560" s="226">
        <f>IF(N560="základní",J560,0)</f>
        <v>0</v>
      </c>
      <c r="BF560" s="226">
        <f>IF(N560="snížená",J560,0)</f>
        <v>0</v>
      </c>
      <c r="BG560" s="226">
        <f>IF(N560="zákl. přenesená",J560,0)</f>
        <v>0</v>
      </c>
      <c r="BH560" s="226">
        <f>IF(N560="sníž. přenesená",J560,0)</f>
        <v>0</v>
      </c>
      <c r="BI560" s="226">
        <f>IF(N560="nulová",J560,0)</f>
        <v>0</v>
      </c>
      <c r="BJ560" s="19" t="s">
        <v>79</v>
      </c>
      <c r="BK560" s="226">
        <f>ROUND(I560*H560,2)</f>
        <v>0</v>
      </c>
      <c r="BL560" s="19" t="s">
        <v>275</v>
      </c>
      <c r="BM560" s="225" t="s">
        <v>785</v>
      </c>
    </row>
    <row r="561" s="2" customFormat="1">
      <c r="A561" s="40"/>
      <c r="B561" s="41"/>
      <c r="C561" s="42"/>
      <c r="D561" s="227" t="s">
        <v>171</v>
      </c>
      <c r="E561" s="42"/>
      <c r="F561" s="228" t="s">
        <v>786</v>
      </c>
      <c r="G561" s="42"/>
      <c r="H561" s="42"/>
      <c r="I561" s="229"/>
      <c r="J561" s="42"/>
      <c r="K561" s="42"/>
      <c r="L561" s="46"/>
      <c r="M561" s="230"/>
      <c r="N561" s="231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171</v>
      </c>
      <c r="AU561" s="19" t="s">
        <v>81</v>
      </c>
    </row>
    <row r="562" s="2" customFormat="1">
      <c r="A562" s="40"/>
      <c r="B562" s="41"/>
      <c r="C562" s="42"/>
      <c r="D562" s="232" t="s">
        <v>173</v>
      </c>
      <c r="E562" s="42"/>
      <c r="F562" s="233" t="s">
        <v>787</v>
      </c>
      <c r="G562" s="42"/>
      <c r="H562" s="42"/>
      <c r="I562" s="229"/>
      <c r="J562" s="42"/>
      <c r="K562" s="42"/>
      <c r="L562" s="46"/>
      <c r="M562" s="230"/>
      <c r="N562" s="231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173</v>
      </c>
      <c r="AU562" s="19" t="s">
        <v>81</v>
      </c>
    </row>
    <row r="563" s="13" customFormat="1">
      <c r="A563" s="13"/>
      <c r="B563" s="234"/>
      <c r="C563" s="235"/>
      <c r="D563" s="227" t="s">
        <v>175</v>
      </c>
      <c r="E563" s="236" t="s">
        <v>19</v>
      </c>
      <c r="F563" s="237" t="s">
        <v>788</v>
      </c>
      <c r="G563" s="235"/>
      <c r="H563" s="238">
        <v>206.40000000000001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175</v>
      </c>
      <c r="AU563" s="244" t="s">
        <v>81</v>
      </c>
      <c r="AV563" s="13" t="s">
        <v>81</v>
      </c>
      <c r="AW563" s="13" t="s">
        <v>33</v>
      </c>
      <c r="AX563" s="13" t="s">
        <v>72</v>
      </c>
      <c r="AY563" s="244" t="s">
        <v>162</v>
      </c>
    </row>
    <row r="564" s="14" customFormat="1">
      <c r="A564" s="14"/>
      <c r="B564" s="245"/>
      <c r="C564" s="246"/>
      <c r="D564" s="227" t="s">
        <v>175</v>
      </c>
      <c r="E564" s="247" t="s">
        <v>19</v>
      </c>
      <c r="F564" s="248" t="s">
        <v>177</v>
      </c>
      <c r="G564" s="246"/>
      <c r="H564" s="249">
        <v>206.40000000000001</v>
      </c>
      <c r="I564" s="250"/>
      <c r="J564" s="246"/>
      <c r="K564" s="246"/>
      <c r="L564" s="251"/>
      <c r="M564" s="252"/>
      <c r="N564" s="253"/>
      <c r="O564" s="253"/>
      <c r="P564" s="253"/>
      <c r="Q564" s="253"/>
      <c r="R564" s="253"/>
      <c r="S564" s="253"/>
      <c r="T564" s="25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5" t="s">
        <v>175</v>
      </c>
      <c r="AU564" s="255" t="s">
        <v>81</v>
      </c>
      <c r="AV564" s="14" t="s">
        <v>169</v>
      </c>
      <c r="AW564" s="14" t="s">
        <v>33</v>
      </c>
      <c r="AX564" s="14" t="s">
        <v>79</v>
      </c>
      <c r="AY564" s="255" t="s">
        <v>162</v>
      </c>
    </row>
    <row r="565" s="2" customFormat="1" ht="24.15" customHeight="1">
      <c r="A565" s="40"/>
      <c r="B565" s="41"/>
      <c r="C565" s="214" t="s">
        <v>789</v>
      </c>
      <c r="D565" s="214" t="s">
        <v>164</v>
      </c>
      <c r="E565" s="215" t="s">
        <v>790</v>
      </c>
      <c r="F565" s="216" t="s">
        <v>791</v>
      </c>
      <c r="G565" s="217" t="s">
        <v>245</v>
      </c>
      <c r="H565" s="218">
        <v>103.2</v>
      </c>
      <c r="I565" s="219"/>
      <c r="J565" s="220">
        <f>ROUND(I565*H565,2)</f>
        <v>0</v>
      </c>
      <c r="K565" s="216" t="s">
        <v>168</v>
      </c>
      <c r="L565" s="46"/>
      <c r="M565" s="221" t="s">
        <v>19</v>
      </c>
      <c r="N565" s="222" t="s">
        <v>43</v>
      </c>
      <c r="O565" s="86"/>
      <c r="P565" s="223">
        <f>O565*H565</f>
        <v>0</v>
      </c>
      <c r="Q565" s="223">
        <v>0</v>
      </c>
      <c r="R565" s="223">
        <f>Q565*H565</f>
        <v>0</v>
      </c>
      <c r="S565" s="223">
        <v>0</v>
      </c>
      <c r="T565" s="224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25" t="s">
        <v>275</v>
      </c>
      <c r="AT565" s="225" t="s">
        <v>164</v>
      </c>
      <c r="AU565" s="225" t="s">
        <v>81</v>
      </c>
      <c r="AY565" s="19" t="s">
        <v>162</v>
      </c>
      <c r="BE565" s="226">
        <f>IF(N565="základní",J565,0)</f>
        <v>0</v>
      </c>
      <c r="BF565" s="226">
        <f>IF(N565="snížená",J565,0)</f>
        <v>0</v>
      </c>
      <c r="BG565" s="226">
        <f>IF(N565="zákl. přenesená",J565,0)</f>
        <v>0</v>
      </c>
      <c r="BH565" s="226">
        <f>IF(N565="sníž. přenesená",J565,0)</f>
        <v>0</v>
      </c>
      <c r="BI565" s="226">
        <f>IF(N565="nulová",J565,0)</f>
        <v>0</v>
      </c>
      <c r="BJ565" s="19" t="s">
        <v>79</v>
      </c>
      <c r="BK565" s="226">
        <f>ROUND(I565*H565,2)</f>
        <v>0</v>
      </c>
      <c r="BL565" s="19" t="s">
        <v>275</v>
      </c>
      <c r="BM565" s="225" t="s">
        <v>792</v>
      </c>
    </row>
    <row r="566" s="2" customFormat="1">
      <c r="A566" s="40"/>
      <c r="B566" s="41"/>
      <c r="C566" s="42"/>
      <c r="D566" s="227" t="s">
        <v>171</v>
      </c>
      <c r="E566" s="42"/>
      <c r="F566" s="228" t="s">
        <v>793</v>
      </c>
      <c r="G566" s="42"/>
      <c r="H566" s="42"/>
      <c r="I566" s="229"/>
      <c r="J566" s="42"/>
      <c r="K566" s="42"/>
      <c r="L566" s="46"/>
      <c r="M566" s="230"/>
      <c r="N566" s="231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171</v>
      </c>
      <c r="AU566" s="19" t="s">
        <v>81</v>
      </c>
    </row>
    <row r="567" s="2" customFormat="1">
      <c r="A567" s="40"/>
      <c r="B567" s="41"/>
      <c r="C567" s="42"/>
      <c r="D567" s="232" t="s">
        <v>173</v>
      </c>
      <c r="E567" s="42"/>
      <c r="F567" s="233" t="s">
        <v>794</v>
      </c>
      <c r="G567" s="42"/>
      <c r="H567" s="42"/>
      <c r="I567" s="229"/>
      <c r="J567" s="42"/>
      <c r="K567" s="42"/>
      <c r="L567" s="46"/>
      <c r="M567" s="230"/>
      <c r="N567" s="231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173</v>
      </c>
      <c r="AU567" s="19" t="s">
        <v>81</v>
      </c>
    </row>
    <row r="568" s="15" customFormat="1">
      <c r="A568" s="15"/>
      <c r="B568" s="266"/>
      <c r="C568" s="267"/>
      <c r="D568" s="227" t="s">
        <v>175</v>
      </c>
      <c r="E568" s="268" t="s">
        <v>19</v>
      </c>
      <c r="F568" s="269" t="s">
        <v>795</v>
      </c>
      <c r="G568" s="267"/>
      <c r="H568" s="268" t="s">
        <v>19</v>
      </c>
      <c r="I568" s="270"/>
      <c r="J568" s="267"/>
      <c r="K568" s="267"/>
      <c r="L568" s="271"/>
      <c r="M568" s="272"/>
      <c r="N568" s="273"/>
      <c r="O568" s="273"/>
      <c r="P568" s="273"/>
      <c r="Q568" s="273"/>
      <c r="R568" s="273"/>
      <c r="S568" s="273"/>
      <c r="T568" s="27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75" t="s">
        <v>175</v>
      </c>
      <c r="AU568" s="275" t="s">
        <v>81</v>
      </c>
      <c r="AV568" s="15" t="s">
        <v>79</v>
      </c>
      <c r="AW568" s="15" t="s">
        <v>33</v>
      </c>
      <c r="AX568" s="15" t="s">
        <v>72</v>
      </c>
      <c r="AY568" s="275" t="s">
        <v>162</v>
      </c>
    </row>
    <row r="569" s="13" customFormat="1">
      <c r="A569" s="13"/>
      <c r="B569" s="234"/>
      <c r="C569" s="235"/>
      <c r="D569" s="227" t="s">
        <v>175</v>
      </c>
      <c r="E569" s="236" t="s">
        <v>19</v>
      </c>
      <c r="F569" s="237" t="s">
        <v>796</v>
      </c>
      <c r="G569" s="235"/>
      <c r="H569" s="238">
        <v>103.2</v>
      </c>
      <c r="I569" s="239"/>
      <c r="J569" s="235"/>
      <c r="K569" s="235"/>
      <c r="L569" s="240"/>
      <c r="M569" s="241"/>
      <c r="N569" s="242"/>
      <c r="O569" s="242"/>
      <c r="P569" s="242"/>
      <c r="Q569" s="242"/>
      <c r="R569" s="242"/>
      <c r="S569" s="242"/>
      <c r="T569" s="24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4" t="s">
        <v>175</v>
      </c>
      <c r="AU569" s="244" t="s">
        <v>81</v>
      </c>
      <c r="AV569" s="13" t="s">
        <v>81</v>
      </c>
      <c r="AW569" s="13" t="s">
        <v>33</v>
      </c>
      <c r="AX569" s="13" t="s">
        <v>72</v>
      </c>
      <c r="AY569" s="244" t="s">
        <v>162</v>
      </c>
    </row>
    <row r="570" s="14" customFormat="1">
      <c r="A570" s="14"/>
      <c r="B570" s="245"/>
      <c r="C570" s="246"/>
      <c r="D570" s="227" t="s">
        <v>175</v>
      </c>
      <c r="E570" s="247" t="s">
        <v>19</v>
      </c>
      <c r="F570" s="248" t="s">
        <v>177</v>
      </c>
      <c r="G570" s="246"/>
      <c r="H570" s="249">
        <v>103.2</v>
      </c>
      <c r="I570" s="250"/>
      <c r="J570" s="246"/>
      <c r="K570" s="246"/>
      <c r="L570" s="251"/>
      <c r="M570" s="252"/>
      <c r="N570" s="253"/>
      <c r="O570" s="253"/>
      <c r="P570" s="253"/>
      <c r="Q570" s="253"/>
      <c r="R570" s="253"/>
      <c r="S570" s="253"/>
      <c r="T570" s="25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5" t="s">
        <v>175</v>
      </c>
      <c r="AU570" s="255" t="s">
        <v>81</v>
      </c>
      <c r="AV570" s="14" t="s">
        <v>169</v>
      </c>
      <c r="AW570" s="14" t="s">
        <v>33</v>
      </c>
      <c r="AX570" s="14" t="s">
        <v>79</v>
      </c>
      <c r="AY570" s="255" t="s">
        <v>162</v>
      </c>
    </row>
    <row r="571" s="2" customFormat="1" ht="16.5" customHeight="1">
      <c r="A571" s="40"/>
      <c r="B571" s="41"/>
      <c r="C571" s="256" t="s">
        <v>797</v>
      </c>
      <c r="D571" s="256" t="s">
        <v>237</v>
      </c>
      <c r="E571" s="257" t="s">
        <v>798</v>
      </c>
      <c r="F571" s="258" t="s">
        <v>799</v>
      </c>
      <c r="G571" s="259" t="s">
        <v>167</v>
      </c>
      <c r="H571" s="260">
        <v>4.7469999999999999</v>
      </c>
      <c r="I571" s="261"/>
      <c r="J571" s="262">
        <f>ROUND(I571*H571,2)</f>
        <v>0</v>
      </c>
      <c r="K571" s="258" t="s">
        <v>168</v>
      </c>
      <c r="L571" s="263"/>
      <c r="M571" s="264" t="s">
        <v>19</v>
      </c>
      <c r="N571" s="265" t="s">
        <v>43</v>
      </c>
      <c r="O571" s="86"/>
      <c r="P571" s="223">
        <f>O571*H571</f>
        <v>0</v>
      </c>
      <c r="Q571" s="223">
        <v>0.75</v>
      </c>
      <c r="R571" s="223">
        <f>Q571*H571</f>
        <v>3.5602499999999999</v>
      </c>
      <c r="S571" s="223">
        <v>0</v>
      </c>
      <c r="T571" s="224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25" t="s">
        <v>378</v>
      </c>
      <c r="AT571" s="225" t="s">
        <v>237</v>
      </c>
      <c r="AU571" s="225" t="s">
        <v>81</v>
      </c>
      <c r="AY571" s="19" t="s">
        <v>162</v>
      </c>
      <c r="BE571" s="226">
        <f>IF(N571="základní",J571,0)</f>
        <v>0</v>
      </c>
      <c r="BF571" s="226">
        <f>IF(N571="snížená",J571,0)</f>
        <v>0</v>
      </c>
      <c r="BG571" s="226">
        <f>IF(N571="zákl. přenesená",J571,0)</f>
        <v>0</v>
      </c>
      <c r="BH571" s="226">
        <f>IF(N571="sníž. přenesená",J571,0)</f>
        <v>0</v>
      </c>
      <c r="BI571" s="226">
        <f>IF(N571="nulová",J571,0)</f>
        <v>0</v>
      </c>
      <c r="BJ571" s="19" t="s">
        <v>79</v>
      </c>
      <c r="BK571" s="226">
        <f>ROUND(I571*H571,2)</f>
        <v>0</v>
      </c>
      <c r="BL571" s="19" t="s">
        <v>275</v>
      </c>
      <c r="BM571" s="225" t="s">
        <v>800</v>
      </c>
    </row>
    <row r="572" s="2" customFormat="1">
      <c r="A572" s="40"/>
      <c r="B572" s="41"/>
      <c r="C572" s="42"/>
      <c r="D572" s="227" t="s">
        <v>171</v>
      </c>
      <c r="E572" s="42"/>
      <c r="F572" s="228" t="s">
        <v>799</v>
      </c>
      <c r="G572" s="42"/>
      <c r="H572" s="42"/>
      <c r="I572" s="229"/>
      <c r="J572" s="42"/>
      <c r="K572" s="42"/>
      <c r="L572" s="46"/>
      <c r="M572" s="230"/>
      <c r="N572" s="231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171</v>
      </c>
      <c r="AU572" s="19" t="s">
        <v>81</v>
      </c>
    </row>
    <row r="573" s="15" customFormat="1">
      <c r="A573" s="15"/>
      <c r="B573" s="266"/>
      <c r="C573" s="267"/>
      <c r="D573" s="227" t="s">
        <v>175</v>
      </c>
      <c r="E573" s="268" t="s">
        <v>19</v>
      </c>
      <c r="F573" s="269" t="s">
        <v>795</v>
      </c>
      <c r="G573" s="267"/>
      <c r="H573" s="268" t="s">
        <v>19</v>
      </c>
      <c r="I573" s="270"/>
      <c r="J573" s="267"/>
      <c r="K573" s="267"/>
      <c r="L573" s="271"/>
      <c r="M573" s="272"/>
      <c r="N573" s="273"/>
      <c r="O573" s="273"/>
      <c r="P573" s="273"/>
      <c r="Q573" s="273"/>
      <c r="R573" s="273"/>
      <c r="S573" s="273"/>
      <c r="T573" s="27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75" t="s">
        <v>175</v>
      </c>
      <c r="AU573" s="275" t="s">
        <v>81</v>
      </c>
      <c r="AV573" s="15" t="s">
        <v>79</v>
      </c>
      <c r="AW573" s="15" t="s">
        <v>33</v>
      </c>
      <c r="AX573" s="15" t="s">
        <v>72</v>
      </c>
      <c r="AY573" s="275" t="s">
        <v>162</v>
      </c>
    </row>
    <row r="574" s="13" customFormat="1">
      <c r="A574" s="13"/>
      <c r="B574" s="234"/>
      <c r="C574" s="235"/>
      <c r="D574" s="227" t="s">
        <v>175</v>
      </c>
      <c r="E574" s="236" t="s">
        <v>19</v>
      </c>
      <c r="F574" s="237" t="s">
        <v>801</v>
      </c>
      <c r="G574" s="235"/>
      <c r="H574" s="238">
        <v>4.1280000000000001</v>
      </c>
      <c r="I574" s="239"/>
      <c r="J574" s="235"/>
      <c r="K574" s="235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175</v>
      </c>
      <c r="AU574" s="244" t="s">
        <v>81</v>
      </c>
      <c r="AV574" s="13" t="s">
        <v>81</v>
      </c>
      <c r="AW574" s="13" t="s">
        <v>33</v>
      </c>
      <c r="AX574" s="13" t="s">
        <v>79</v>
      </c>
      <c r="AY574" s="244" t="s">
        <v>162</v>
      </c>
    </row>
    <row r="575" s="13" customFormat="1">
      <c r="A575" s="13"/>
      <c r="B575" s="234"/>
      <c r="C575" s="235"/>
      <c r="D575" s="227" t="s">
        <v>175</v>
      </c>
      <c r="E575" s="235"/>
      <c r="F575" s="237" t="s">
        <v>802</v>
      </c>
      <c r="G575" s="235"/>
      <c r="H575" s="238">
        <v>4.7469999999999999</v>
      </c>
      <c r="I575" s="239"/>
      <c r="J575" s="235"/>
      <c r="K575" s="235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175</v>
      </c>
      <c r="AU575" s="244" t="s">
        <v>81</v>
      </c>
      <c r="AV575" s="13" t="s">
        <v>81</v>
      </c>
      <c r="AW575" s="13" t="s">
        <v>4</v>
      </c>
      <c r="AX575" s="13" t="s">
        <v>79</v>
      </c>
      <c r="AY575" s="244" t="s">
        <v>162</v>
      </c>
    </row>
    <row r="576" s="2" customFormat="1" ht="24.15" customHeight="1">
      <c r="A576" s="40"/>
      <c r="B576" s="41"/>
      <c r="C576" s="214" t="s">
        <v>803</v>
      </c>
      <c r="D576" s="214" t="s">
        <v>164</v>
      </c>
      <c r="E576" s="215" t="s">
        <v>804</v>
      </c>
      <c r="F576" s="216" t="s">
        <v>805</v>
      </c>
      <c r="G576" s="217" t="s">
        <v>167</v>
      </c>
      <c r="H576" s="218">
        <v>4.7469999999999999</v>
      </c>
      <c r="I576" s="219"/>
      <c r="J576" s="220">
        <f>ROUND(I576*H576,2)</f>
        <v>0</v>
      </c>
      <c r="K576" s="216" t="s">
        <v>168</v>
      </c>
      <c r="L576" s="46"/>
      <c r="M576" s="221" t="s">
        <v>19</v>
      </c>
      <c r="N576" s="222" t="s">
        <v>43</v>
      </c>
      <c r="O576" s="86"/>
      <c r="P576" s="223">
        <f>O576*H576</f>
        <v>0</v>
      </c>
      <c r="Q576" s="223">
        <v>0.01192</v>
      </c>
      <c r="R576" s="223">
        <f>Q576*H576</f>
        <v>0.056584240000000001</v>
      </c>
      <c r="S576" s="223">
        <v>0</v>
      </c>
      <c r="T576" s="224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25" t="s">
        <v>275</v>
      </c>
      <c r="AT576" s="225" t="s">
        <v>164</v>
      </c>
      <c r="AU576" s="225" t="s">
        <v>81</v>
      </c>
      <c r="AY576" s="19" t="s">
        <v>162</v>
      </c>
      <c r="BE576" s="226">
        <f>IF(N576="základní",J576,0)</f>
        <v>0</v>
      </c>
      <c r="BF576" s="226">
        <f>IF(N576="snížená",J576,0)</f>
        <v>0</v>
      </c>
      <c r="BG576" s="226">
        <f>IF(N576="zákl. přenesená",J576,0)</f>
        <v>0</v>
      </c>
      <c r="BH576" s="226">
        <f>IF(N576="sníž. přenesená",J576,0)</f>
        <v>0</v>
      </c>
      <c r="BI576" s="226">
        <f>IF(N576="nulová",J576,0)</f>
        <v>0</v>
      </c>
      <c r="BJ576" s="19" t="s">
        <v>79</v>
      </c>
      <c r="BK576" s="226">
        <f>ROUND(I576*H576,2)</f>
        <v>0</v>
      </c>
      <c r="BL576" s="19" t="s">
        <v>275</v>
      </c>
      <c r="BM576" s="225" t="s">
        <v>806</v>
      </c>
    </row>
    <row r="577" s="2" customFormat="1">
      <c r="A577" s="40"/>
      <c r="B577" s="41"/>
      <c r="C577" s="42"/>
      <c r="D577" s="227" t="s">
        <v>171</v>
      </c>
      <c r="E577" s="42"/>
      <c r="F577" s="228" t="s">
        <v>807</v>
      </c>
      <c r="G577" s="42"/>
      <c r="H577" s="42"/>
      <c r="I577" s="229"/>
      <c r="J577" s="42"/>
      <c r="K577" s="42"/>
      <c r="L577" s="46"/>
      <c r="M577" s="230"/>
      <c r="N577" s="231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171</v>
      </c>
      <c r="AU577" s="19" t="s">
        <v>81</v>
      </c>
    </row>
    <row r="578" s="2" customFormat="1">
      <c r="A578" s="40"/>
      <c r="B578" s="41"/>
      <c r="C578" s="42"/>
      <c r="D578" s="232" t="s">
        <v>173</v>
      </c>
      <c r="E578" s="42"/>
      <c r="F578" s="233" t="s">
        <v>808</v>
      </c>
      <c r="G578" s="42"/>
      <c r="H578" s="42"/>
      <c r="I578" s="229"/>
      <c r="J578" s="42"/>
      <c r="K578" s="42"/>
      <c r="L578" s="46"/>
      <c r="M578" s="230"/>
      <c r="N578" s="231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173</v>
      </c>
      <c r="AU578" s="19" t="s">
        <v>81</v>
      </c>
    </row>
    <row r="579" s="2" customFormat="1" ht="24.15" customHeight="1">
      <c r="A579" s="40"/>
      <c r="B579" s="41"/>
      <c r="C579" s="214" t="s">
        <v>809</v>
      </c>
      <c r="D579" s="214" t="s">
        <v>164</v>
      </c>
      <c r="E579" s="215" t="s">
        <v>810</v>
      </c>
      <c r="F579" s="216" t="s">
        <v>811</v>
      </c>
      <c r="G579" s="217" t="s">
        <v>212</v>
      </c>
      <c r="H579" s="218">
        <v>3.617</v>
      </c>
      <c r="I579" s="219"/>
      <c r="J579" s="220">
        <f>ROUND(I579*H579,2)</f>
        <v>0</v>
      </c>
      <c r="K579" s="216" t="s">
        <v>168</v>
      </c>
      <c r="L579" s="46"/>
      <c r="M579" s="221" t="s">
        <v>19</v>
      </c>
      <c r="N579" s="222" t="s">
        <v>43</v>
      </c>
      <c r="O579" s="86"/>
      <c r="P579" s="223">
        <f>O579*H579</f>
        <v>0</v>
      </c>
      <c r="Q579" s="223">
        <v>0</v>
      </c>
      <c r="R579" s="223">
        <f>Q579*H579</f>
        <v>0</v>
      </c>
      <c r="S579" s="223">
        <v>0</v>
      </c>
      <c r="T579" s="224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25" t="s">
        <v>275</v>
      </c>
      <c r="AT579" s="225" t="s">
        <v>164</v>
      </c>
      <c r="AU579" s="225" t="s">
        <v>81</v>
      </c>
      <c r="AY579" s="19" t="s">
        <v>162</v>
      </c>
      <c r="BE579" s="226">
        <f>IF(N579="základní",J579,0)</f>
        <v>0</v>
      </c>
      <c r="BF579" s="226">
        <f>IF(N579="snížená",J579,0)</f>
        <v>0</v>
      </c>
      <c r="BG579" s="226">
        <f>IF(N579="zákl. přenesená",J579,0)</f>
        <v>0</v>
      </c>
      <c r="BH579" s="226">
        <f>IF(N579="sníž. přenesená",J579,0)</f>
        <v>0</v>
      </c>
      <c r="BI579" s="226">
        <f>IF(N579="nulová",J579,0)</f>
        <v>0</v>
      </c>
      <c r="BJ579" s="19" t="s">
        <v>79</v>
      </c>
      <c r="BK579" s="226">
        <f>ROUND(I579*H579,2)</f>
        <v>0</v>
      </c>
      <c r="BL579" s="19" t="s">
        <v>275</v>
      </c>
      <c r="BM579" s="225" t="s">
        <v>812</v>
      </c>
    </row>
    <row r="580" s="2" customFormat="1">
      <c r="A580" s="40"/>
      <c r="B580" s="41"/>
      <c r="C580" s="42"/>
      <c r="D580" s="227" t="s">
        <v>171</v>
      </c>
      <c r="E580" s="42"/>
      <c r="F580" s="228" t="s">
        <v>813</v>
      </c>
      <c r="G580" s="42"/>
      <c r="H580" s="42"/>
      <c r="I580" s="229"/>
      <c r="J580" s="42"/>
      <c r="K580" s="42"/>
      <c r="L580" s="46"/>
      <c r="M580" s="230"/>
      <c r="N580" s="231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171</v>
      </c>
      <c r="AU580" s="19" t="s">
        <v>81</v>
      </c>
    </row>
    <row r="581" s="2" customFormat="1">
      <c r="A581" s="40"/>
      <c r="B581" s="41"/>
      <c r="C581" s="42"/>
      <c r="D581" s="232" t="s">
        <v>173</v>
      </c>
      <c r="E581" s="42"/>
      <c r="F581" s="233" t="s">
        <v>814</v>
      </c>
      <c r="G581" s="42"/>
      <c r="H581" s="42"/>
      <c r="I581" s="229"/>
      <c r="J581" s="42"/>
      <c r="K581" s="42"/>
      <c r="L581" s="46"/>
      <c r="M581" s="230"/>
      <c r="N581" s="231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173</v>
      </c>
      <c r="AU581" s="19" t="s">
        <v>81</v>
      </c>
    </row>
    <row r="582" s="2" customFormat="1" ht="24.15" customHeight="1">
      <c r="A582" s="40"/>
      <c r="B582" s="41"/>
      <c r="C582" s="214" t="s">
        <v>815</v>
      </c>
      <c r="D582" s="214" t="s">
        <v>164</v>
      </c>
      <c r="E582" s="215" t="s">
        <v>816</v>
      </c>
      <c r="F582" s="216" t="s">
        <v>817</v>
      </c>
      <c r="G582" s="217" t="s">
        <v>212</v>
      </c>
      <c r="H582" s="218">
        <v>3.617</v>
      </c>
      <c r="I582" s="219"/>
      <c r="J582" s="220">
        <f>ROUND(I582*H582,2)</f>
        <v>0</v>
      </c>
      <c r="K582" s="216" t="s">
        <v>168</v>
      </c>
      <c r="L582" s="46"/>
      <c r="M582" s="221" t="s">
        <v>19</v>
      </c>
      <c r="N582" s="222" t="s">
        <v>43</v>
      </c>
      <c r="O582" s="86"/>
      <c r="P582" s="223">
        <f>O582*H582</f>
        <v>0</v>
      </c>
      <c r="Q582" s="223">
        <v>0</v>
      </c>
      <c r="R582" s="223">
        <f>Q582*H582</f>
        <v>0</v>
      </c>
      <c r="S582" s="223">
        <v>0</v>
      </c>
      <c r="T582" s="224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25" t="s">
        <v>275</v>
      </c>
      <c r="AT582" s="225" t="s">
        <v>164</v>
      </c>
      <c r="AU582" s="225" t="s">
        <v>81</v>
      </c>
      <c r="AY582" s="19" t="s">
        <v>162</v>
      </c>
      <c r="BE582" s="226">
        <f>IF(N582="základní",J582,0)</f>
        <v>0</v>
      </c>
      <c r="BF582" s="226">
        <f>IF(N582="snížená",J582,0)</f>
        <v>0</v>
      </c>
      <c r="BG582" s="226">
        <f>IF(N582="zákl. přenesená",J582,0)</f>
        <v>0</v>
      </c>
      <c r="BH582" s="226">
        <f>IF(N582="sníž. přenesená",J582,0)</f>
        <v>0</v>
      </c>
      <c r="BI582" s="226">
        <f>IF(N582="nulová",J582,0)</f>
        <v>0</v>
      </c>
      <c r="BJ582" s="19" t="s">
        <v>79</v>
      </c>
      <c r="BK582" s="226">
        <f>ROUND(I582*H582,2)</f>
        <v>0</v>
      </c>
      <c r="BL582" s="19" t="s">
        <v>275</v>
      </c>
      <c r="BM582" s="225" t="s">
        <v>818</v>
      </c>
    </row>
    <row r="583" s="2" customFormat="1">
      <c r="A583" s="40"/>
      <c r="B583" s="41"/>
      <c r="C583" s="42"/>
      <c r="D583" s="227" t="s">
        <v>171</v>
      </c>
      <c r="E583" s="42"/>
      <c r="F583" s="228" t="s">
        <v>819</v>
      </c>
      <c r="G583" s="42"/>
      <c r="H583" s="42"/>
      <c r="I583" s="229"/>
      <c r="J583" s="42"/>
      <c r="K583" s="42"/>
      <c r="L583" s="46"/>
      <c r="M583" s="230"/>
      <c r="N583" s="231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171</v>
      </c>
      <c r="AU583" s="19" t="s">
        <v>81</v>
      </c>
    </row>
    <row r="584" s="2" customFormat="1">
      <c r="A584" s="40"/>
      <c r="B584" s="41"/>
      <c r="C584" s="42"/>
      <c r="D584" s="232" t="s">
        <v>173</v>
      </c>
      <c r="E584" s="42"/>
      <c r="F584" s="233" t="s">
        <v>820</v>
      </c>
      <c r="G584" s="42"/>
      <c r="H584" s="42"/>
      <c r="I584" s="229"/>
      <c r="J584" s="42"/>
      <c r="K584" s="42"/>
      <c r="L584" s="46"/>
      <c r="M584" s="230"/>
      <c r="N584" s="231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173</v>
      </c>
      <c r="AU584" s="19" t="s">
        <v>81</v>
      </c>
    </row>
    <row r="585" s="12" customFormat="1" ht="22.8" customHeight="1">
      <c r="A585" s="12"/>
      <c r="B585" s="198"/>
      <c r="C585" s="199"/>
      <c r="D585" s="200" t="s">
        <v>71</v>
      </c>
      <c r="E585" s="212" t="s">
        <v>821</v>
      </c>
      <c r="F585" s="212" t="s">
        <v>822</v>
      </c>
      <c r="G585" s="199"/>
      <c r="H585" s="199"/>
      <c r="I585" s="202"/>
      <c r="J585" s="213">
        <f>BK585</f>
        <v>0</v>
      </c>
      <c r="K585" s="199"/>
      <c r="L585" s="204"/>
      <c r="M585" s="205"/>
      <c r="N585" s="206"/>
      <c r="O585" s="206"/>
      <c r="P585" s="207">
        <f>SUM(P586:P600)</f>
        <v>0</v>
      </c>
      <c r="Q585" s="206"/>
      <c r="R585" s="207">
        <f>SUM(R586:R600)</f>
        <v>0.10113600000000002</v>
      </c>
      <c r="S585" s="206"/>
      <c r="T585" s="208">
        <f>SUM(T586:T600)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09" t="s">
        <v>81</v>
      </c>
      <c r="AT585" s="210" t="s">
        <v>71</v>
      </c>
      <c r="AU585" s="210" t="s">
        <v>79</v>
      </c>
      <c r="AY585" s="209" t="s">
        <v>162</v>
      </c>
      <c r="BK585" s="211">
        <f>SUM(BK586:BK600)</f>
        <v>0</v>
      </c>
    </row>
    <row r="586" s="2" customFormat="1" ht="24.15" customHeight="1">
      <c r="A586" s="40"/>
      <c r="B586" s="41"/>
      <c r="C586" s="214" t="s">
        <v>823</v>
      </c>
      <c r="D586" s="214" t="s">
        <v>164</v>
      </c>
      <c r="E586" s="215" t="s">
        <v>824</v>
      </c>
      <c r="F586" s="216" t="s">
        <v>825</v>
      </c>
      <c r="G586" s="217" t="s">
        <v>245</v>
      </c>
      <c r="H586" s="218">
        <v>206.40000000000001</v>
      </c>
      <c r="I586" s="219"/>
      <c r="J586" s="220">
        <f>ROUND(I586*H586,2)</f>
        <v>0</v>
      </c>
      <c r="K586" s="216" t="s">
        <v>168</v>
      </c>
      <c r="L586" s="46"/>
      <c r="M586" s="221" t="s">
        <v>19</v>
      </c>
      <c r="N586" s="222" t="s">
        <v>43</v>
      </c>
      <c r="O586" s="86"/>
      <c r="P586" s="223">
        <f>O586*H586</f>
        <v>0</v>
      </c>
      <c r="Q586" s="223">
        <v>2.0000000000000002E-05</v>
      </c>
      <c r="R586" s="223">
        <f>Q586*H586</f>
        <v>0.0041280000000000006</v>
      </c>
      <c r="S586" s="223">
        <v>0</v>
      </c>
      <c r="T586" s="224">
        <f>S586*H586</f>
        <v>0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25" t="s">
        <v>275</v>
      </c>
      <c r="AT586" s="225" t="s">
        <v>164</v>
      </c>
      <c r="AU586" s="225" t="s">
        <v>81</v>
      </c>
      <c r="AY586" s="19" t="s">
        <v>162</v>
      </c>
      <c r="BE586" s="226">
        <f>IF(N586="základní",J586,0)</f>
        <v>0</v>
      </c>
      <c r="BF586" s="226">
        <f>IF(N586="snížená",J586,0)</f>
        <v>0</v>
      </c>
      <c r="BG586" s="226">
        <f>IF(N586="zákl. přenesená",J586,0)</f>
        <v>0</v>
      </c>
      <c r="BH586" s="226">
        <f>IF(N586="sníž. přenesená",J586,0)</f>
        <v>0</v>
      </c>
      <c r="BI586" s="226">
        <f>IF(N586="nulová",J586,0)</f>
        <v>0</v>
      </c>
      <c r="BJ586" s="19" t="s">
        <v>79</v>
      </c>
      <c r="BK586" s="226">
        <f>ROUND(I586*H586,2)</f>
        <v>0</v>
      </c>
      <c r="BL586" s="19" t="s">
        <v>275</v>
      </c>
      <c r="BM586" s="225" t="s">
        <v>826</v>
      </c>
    </row>
    <row r="587" s="2" customFormat="1">
      <c r="A587" s="40"/>
      <c r="B587" s="41"/>
      <c r="C587" s="42"/>
      <c r="D587" s="227" t="s">
        <v>171</v>
      </c>
      <c r="E587" s="42"/>
      <c r="F587" s="228" t="s">
        <v>827</v>
      </c>
      <c r="G587" s="42"/>
      <c r="H587" s="42"/>
      <c r="I587" s="229"/>
      <c r="J587" s="42"/>
      <c r="K587" s="42"/>
      <c r="L587" s="46"/>
      <c r="M587" s="230"/>
      <c r="N587" s="231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171</v>
      </c>
      <c r="AU587" s="19" t="s">
        <v>81</v>
      </c>
    </row>
    <row r="588" s="2" customFormat="1">
      <c r="A588" s="40"/>
      <c r="B588" s="41"/>
      <c r="C588" s="42"/>
      <c r="D588" s="232" t="s">
        <v>173</v>
      </c>
      <c r="E588" s="42"/>
      <c r="F588" s="233" t="s">
        <v>828</v>
      </c>
      <c r="G588" s="42"/>
      <c r="H588" s="42"/>
      <c r="I588" s="229"/>
      <c r="J588" s="42"/>
      <c r="K588" s="42"/>
      <c r="L588" s="46"/>
      <c r="M588" s="230"/>
      <c r="N588" s="231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173</v>
      </c>
      <c r="AU588" s="19" t="s">
        <v>81</v>
      </c>
    </row>
    <row r="589" s="15" customFormat="1">
      <c r="A589" s="15"/>
      <c r="B589" s="266"/>
      <c r="C589" s="267"/>
      <c r="D589" s="227" t="s">
        <v>175</v>
      </c>
      <c r="E589" s="268" t="s">
        <v>19</v>
      </c>
      <c r="F589" s="269" t="s">
        <v>829</v>
      </c>
      <c r="G589" s="267"/>
      <c r="H589" s="268" t="s">
        <v>19</v>
      </c>
      <c r="I589" s="270"/>
      <c r="J589" s="267"/>
      <c r="K589" s="267"/>
      <c r="L589" s="271"/>
      <c r="M589" s="272"/>
      <c r="N589" s="273"/>
      <c r="O589" s="273"/>
      <c r="P589" s="273"/>
      <c r="Q589" s="273"/>
      <c r="R589" s="273"/>
      <c r="S589" s="273"/>
      <c r="T589" s="27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75" t="s">
        <v>175</v>
      </c>
      <c r="AU589" s="275" t="s">
        <v>81</v>
      </c>
      <c r="AV589" s="15" t="s">
        <v>79</v>
      </c>
      <c r="AW589" s="15" t="s">
        <v>33</v>
      </c>
      <c r="AX589" s="15" t="s">
        <v>72</v>
      </c>
      <c r="AY589" s="275" t="s">
        <v>162</v>
      </c>
    </row>
    <row r="590" s="13" customFormat="1">
      <c r="A590" s="13"/>
      <c r="B590" s="234"/>
      <c r="C590" s="235"/>
      <c r="D590" s="227" t="s">
        <v>175</v>
      </c>
      <c r="E590" s="236" t="s">
        <v>19</v>
      </c>
      <c r="F590" s="237" t="s">
        <v>788</v>
      </c>
      <c r="G590" s="235"/>
      <c r="H590" s="238">
        <v>206.40000000000001</v>
      </c>
      <c r="I590" s="239"/>
      <c r="J590" s="235"/>
      <c r="K590" s="235"/>
      <c r="L590" s="240"/>
      <c r="M590" s="241"/>
      <c r="N590" s="242"/>
      <c r="O590" s="242"/>
      <c r="P590" s="242"/>
      <c r="Q590" s="242"/>
      <c r="R590" s="242"/>
      <c r="S590" s="242"/>
      <c r="T590" s="24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4" t="s">
        <v>175</v>
      </c>
      <c r="AU590" s="244" t="s">
        <v>81</v>
      </c>
      <c r="AV590" s="13" t="s">
        <v>81</v>
      </c>
      <c r="AW590" s="13" t="s">
        <v>33</v>
      </c>
      <c r="AX590" s="13" t="s">
        <v>72</v>
      </c>
      <c r="AY590" s="244" t="s">
        <v>162</v>
      </c>
    </row>
    <row r="591" s="14" customFormat="1">
      <c r="A591" s="14"/>
      <c r="B591" s="245"/>
      <c r="C591" s="246"/>
      <c r="D591" s="227" t="s">
        <v>175</v>
      </c>
      <c r="E591" s="247" t="s">
        <v>19</v>
      </c>
      <c r="F591" s="248" t="s">
        <v>177</v>
      </c>
      <c r="G591" s="246"/>
      <c r="H591" s="249">
        <v>206.40000000000001</v>
      </c>
      <c r="I591" s="250"/>
      <c r="J591" s="246"/>
      <c r="K591" s="246"/>
      <c r="L591" s="251"/>
      <c r="M591" s="252"/>
      <c r="N591" s="253"/>
      <c r="O591" s="253"/>
      <c r="P591" s="253"/>
      <c r="Q591" s="253"/>
      <c r="R591" s="253"/>
      <c r="S591" s="253"/>
      <c r="T591" s="25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5" t="s">
        <v>175</v>
      </c>
      <c r="AU591" s="255" t="s">
        <v>81</v>
      </c>
      <c r="AV591" s="14" t="s">
        <v>169</v>
      </c>
      <c r="AW591" s="14" t="s">
        <v>33</v>
      </c>
      <c r="AX591" s="14" t="s">
        <v>79</v>
      </c>
      <c r="AY591" s="255" t="s">
        <v>162</v>
      </c>
    </row>
    <row r="592" s="2" customFormat="1" ht="24.15" customHeight="1">
      <c r="A592" s="40"/>
      <c r="B592" s="41"/>
      <c r="C592" s="214" t="s">
        <v>830</v>
      </c>
      <c r="D592" s="214" t="s">
        <v>164</v>
      </c>
      <c r="E592" s="215" t="s">
        <v>831</v>
      </c>
      <c r="F592" s="216" t="s">
        <v>832</v>
      </c>
      <c r="G592" s="217" t="s">
        <v>245</v>
      </c>
      <c r="H592" s="218">
        <v>206.40000000000001</v>
      </c>
      <c r="I592" s="219"/>
      <c r="J592" s="220">
        <f>ROUND(I592*H592,2)</f>
        <v>0</v>
      </c>
      <c r="K592" s="216" t="s">
        <v>168</v>
      </c>
      <c r="L592" s="46"/>
      <c r="M592" s="221" t="s">
        <v>19</v>
      </c>
      <c r="N592" s="222" t="s">
        <v>43</v>
      </c>
      <c r="O592" s="86"/>
      <c r="P592" s="223">
        <f>O592*H592</f>
        <v>0</v>
      </c>
      <c r="Q592" s="223">
        <v>0</v>
      </c>
      <c r="R592" s="223">
        <f>Q592*H592</f>
        <v>0</v>
      </c>
      <c r="S592" s="223">
        <v>0</v>
      </c>
      <c r="T592" s="224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25" t="s">
        <v>275</v>
      </c>
      <c r="AT592" s="225" t="s">
        <v>164</v>
      </c>
      <c r="AU592" s="225" t="s">
        <v>81</v>
      </c>
      <c r="AY592" s="19" t="s">
        <v>162</v>
      </c>
      <c r="BE592" s="226">
        <f>IF(N592="základní",J592,0)</f>
        <v>0</v>
      </c>
      <c r="BF592" s="226">
        <f>IF(N592="snížená",J592,0)</f>
        <v>0</v>
      </c>
      <c r="BG592" s="226">
        <f>IF(N592="zákl. přenesená",J592,0)</f>
        <v>0</v>
      </c>
      <c r="BH592" s="226">
        <f>IF(N592="sníž. přenesená",J592,0)</f>
        <v>0</v>
      </c>
      <c r="BI592" s="226">
        <f>IF(N592="nulová",J592,0)</f>
        <v>0</v>
      </c>
      <c r="BJ592" s="19" t="s">
        <v>79</v>
      </c>
      <c r="BK592" s="226">
        <f>ROUND(I592*H592,2)</f>
        <v>0</v>
      </c>
      <c r="BL592" s="19" t="s">
        <v>275</v>
      </c>
      <c r="BM592" s="225" t="s">
        <v>833</v>
      </c>
    </row>
    <row r="593" s="2" customFormat="1">
      <c r="A593" s="40"/>
      <c r="B593" s="41"/>
      <c r="C593" s="42"/>
      <c r="D593" s="227" t="s">
        <v>171</v>
      </c>
      <c r="E593" s="42"/>
      <c r="F593" s="228" t="s">
        <v>834</v>
      </c>
      <c r="G593" s="42"/>
      <c r="H593" s="42"/>
      <c r="I593" s="229"/>
      <c r="J593" s="42"/>
      <c r="K593" s="42"/>
      <c r="L593" s="46"/>
      <c r="M593" s="230"/>
      <c r="N593" s="231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171</v>
      </c>
      <c r="AU593" s="19" t="s">
        <v>81</v>
      </c>
    </row>
    <row r="594" s="2" customFormat="1">
      <c r="A594" s="40"/>
      <c r="B594" s="41"/>
      <c r="C594" s="42"/>
      <c r="D594" s="232" t="s">
        <v>173</v>
      </c>
      <c r="E594" s="42"/>
      <c r="F594" s="233" t="s">
        <v>835</v>
      </c>
      <c r="G594" s="42"/>
      <c r="H594" s="42"/>
      <c r="I594" s="229"/>
      <c r="J594" s="42"/>
      <c r="K594" s="42"/>
      <c r="L594" s="46"/>
      <c r="M594" s="230"/>
      <c r="N594" s="231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173</v>
      </c>
      <c r="AU594" s="19" t="s">
        <v>81</v>
      </c>
    </row>
    <row r="595" s="2" customFormat="1" ht="24.15" customHeight="1">
      <c r="A595" s="40"/>
      <c r="B595" s="41"/>
      <c r="C595" s="214" t="s">
        <v>836</v>
      </c>
      <c r="D595" s="214" t="s">
        <v>164</v>
      </c>
      <c r="E595" s="215" t="s">
        <v>837</v>
      </c>
      <c r="F595" s="216" t="s">
        <v>838</v>
      </c>
      <c r="G595" s="217" t="s">
        <v>245</v>
      </c>
      <c r="H595" s="218">
        <v>206.40000000000001</v>
      </c>
      <c r="I595" s="219"/>
      <c r="J595" s="220">
        <f>ROUND(I595*H595,2)</f>
        <v>0</v>
      </c>
      <c r="K595" s="216" t="s">
        <v>168</v>
      </c>
      <c r="L595" s="46"/>
      <c r="M595" s="221" t="s">
        <v>19</v>
      </c>
      <c r="N595" s="222" t="s">
        <v>43</v>
      </c>
      <c r="O595" s="86"/>
      <c r="P595" s="223">
        <f>O595*H595</f>
        <v>0</v>
      </c>
      <c r="Q595" s="223">
        <v>0.00022000000000000001</v>
      </c>
      <c r="R595" s="223">
        <f>Q595*H595</f>
        <v>0.045408000000000004</v>
      </c>
      <c r="S595" s="223">
        <v>0</v>
      </c>
      <c r="T595" s="224">
        <f>S595*H595</f>
        <v>0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25" t="s">
        <v>275</v>
      </c>
      <c r="AT595" s="225" t="s">
        <v>164</v>
      </c>
      <c r="AU595" s="225" t="s">
        <v>81</v>
      </c>
      <c r="AY595" s="19" t="s">
        <v>162</v>
      </c>
      <c r="BE595" s="226">
        <f>IF(N595="základní",J595,0)</f>
        <v>0</v>
      </c>
      <c r="BF595" s="226">
        <f>IF(N595="snížená",J595,0)</f>
        <v>0</v>
      </c>
      <c r="BG595" s="226">
        <f>IF(N595="zákl. přenesená",J595,0)</f>
        <v>0</v>
      </c>
      <c r="BH595" s="226">
        <f>IF(N595="sníž. přenesená",J595,0)</f>
        <v>0</v>
      </c>
      <c r="BI595" s="226">
        <f>IF(N595="nulová",J595,0)</f>
        <v>0</v>
      </c>
      <c r="BJ595" s="19" t="s">
        <v>79</v>
      </c>
      <c r="BK595" s="226">
        <f>ROUND(I595*H595,2)</f>
        <v>0</v>
      </c>
      <c r="BL595" s="19" t="s">
        <v>275</v>
      </c>
      <c r="BM595" s="225" t="s">
        <v>839</v>
      </c>
    </row>
    <row r="596" s="2" customFormat="1">
      <c r="A596" s="40"/>
      <c r="B596" s="41"/>
      <c r="C596" s="42"/>
      <c r="D596" s="227" t="s">
        <v>171</v>
      </c>
      <c r="E596" s="42"/>
      <c r="F596" s="228" t="s">
        <v>840</v>
      </c>
      <c r="G596" s="42"/>
      <c r="H596" s="42"/>
      <c r="I596" s="229"/>
      <c r="J596" s="42"/>
      <c r="K596" s="42"/>
      <c r="L596" s="46"/>
      <c r="M596" s="230"/>
      <c r="N596" s="231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171</v>
      </c>
      <c r="AU596" s="19" t="s">
        <v>81</v>
      </c>
    </row>
    <row r="597" s="2" customFormat="1">
      <c r="A597" s="40"/>
      <c r="B597" s="41"/>
      <c r="C597" s="42"/>
      <c r="D597" s="232" t="s">
        <v>173</v>
      </c>
      <c r="E597" s="42"/>
      <c r="F597" s="233" t="s">
        <v>841</v>
      </c>
      <c r="G597" s="42"/>
      <c r="H597" s="42"/>
      <c r="I597" s="229"/>
      <c r="J597" s="42"/>
      <c r="K597" s="42"/>
      <c r="L597" s="46"/>
      <c r="M597" s="230"/>
      <c r="N597" s="231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173</v>
      </c>
      <c r="AU597" s="19" t="s">
        <v>81</v>
      </c>
    </row>
    <row r="598" s="2" customFormat="1" ht="24.15" customHeight="1">
      <c r="A598" s="40"/>
      <c r="B598" s="41"/>
      <c r="C598" s="214" t="s">
        <v>842</v>
      </c>
      <c r="D598" s="214" t="s">
        <v>164</v>
      </c>
      <c r="E598" s="215" t="s">
        <v>843</v>
      </c>
      <c r="F598" s="216" t="s">
        <v>844</v>
      </c>
      <c r="G598" s="217" t="s">
        <v>245</v>
      </c>
      <c r="H598" s="218">
        <v>206.40000000000001</v>
      </c>
      <c r="I598" s="219"/>
      <c r="J598" s="220">
        <f>ROUND(I598*H598,2)</f>
        <v>0</v>
      </c>
      <c r="K598" s="216" t="s">
        <v>168</v>
      </c>
      <c r="L598" s="46"/>
      <c r="M598" s="221" t="s">
        <v>19</v>
      </c>
      <c r="N598" s="222" t="s">
        <v>43</v>
      </c>
      <c r="O598" s="86"/>
      <c r="P598" s="223">
        <f>O598*H598</f>
        <v>0</v>
      </c>
      <c r="Q598" s="223">
        <v>0.00025000000000000001</v>
      </c>
      <c r="R598" s="223">
        <f>Q598*H598</f>
        <v>0.0516</v>
      </c>
      <c r="S598" s="223">
        <v>0</v>
      </c>
      <c r="T598" s="224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25" t="s">
        <v>275</v>
      </c>
      <c r="AT598" s="225" t="s">
        <v>164</v>
      </c>
      <c r="AU598" s="225" t="s">
        <v>81</v>
      </c>
      <c r="AY598" s="19" t="s">
        <v>162</v>
      </c>
      <c r="BE598" s="226">
        <f>IF(N598="základní",J598,0)</f>
        <v>0</v>
      </c>
      <c r="BF598" s="226">
        <f>IF(N598="snížená",J598,0)</f>
        <v>0</v>
      </c>
      <c r="BG598" s="226">
        <f>IF(N598="zákl. přenesená",J598,0)</f>
        <v>0</v>
      </c>
      <c r="BH598" s="226">
        <f>IF(N598="sníž. přenesená",J598,0)</f>
        <v>0</v>
      </c>
      <c r="BI598" s="226">
        <f>IF(N598="nulová",J598,0)</f>
        <v>0</v>
      </c>
      <c r="BJ598" s="19" t="s">
        <v>79</v>
      </c>
      <c r="BK598" s="226">
        <f>ROUND(I598*H598,2)</f>
        <v>0</v>
      </c>
      <c r="BL598" s="19" t="s">
        <v>275</v>
      </c>
      <c r="BM598" s="225" t="s">
        <v>845</v>
      </c>
    </row>
    <row r="599" s="2" customFormat="1">
      <c r="A599" s="40"/>
      <c r="B599" s="41"/>
      <c r="C599" s="42"/>
      <c r="D599" s="227" t="s">
        <v>171</v>
      </c>
      <c r="E599" s="42"/>
      <c r="F599" s="228" t="s">
        <v>846</v>
      </c>
      <c r="G599" s="42"/>
      <c r="H599" s="42"/>
      <c r="I599" s="229"/>
      <c r="J599" s="42"/>
      <c r="K599" s="42"/>
      <c r="L599" s="46"/>
      <c r="M599" s="230"/>
      <c r="N599" s="231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171</v>
      </c>
      <c r="AU599" s="19" t="s">
        <v>81</v>
      </c>
    </row>
    <row r="600" s="2" customFormat="1">
      <c r="A600" s="40"/>
      <c r="B600" s="41"/>
      <c r="C600" s="42"/>
      <c r="D600" s="232" t="s">
        <v>173</v>
      </c>
      <c r="E600" s="42"/>
      <c r="F600" s="233" t="s">
        <v>847</v>
      </c>
      <c r="G600" s="42"/>
      <c r="H600" s="42"/>
      <c r="I600" s="229"/>
      <c r="J600" s="42"/>
      <c r="K600" s="42"/>
      <c r="L600" s="46"/>
      <c r="M600" s="276"/>
      <c r="N600" s="277"/>
      <c r="O600" s="278"/>
      <c r="P600" s="278"/>
      <c r="Q600" s="278"/>
      <c r="R600" s="278"/>
      <c r="S600" s="278"/>
      <c r="T600" s="279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173</v>
      </c>
      <c r="AU600" s="19" t="s">
        <v>81</v>
      </c>
    </row>
    <row r="601" s="2" customFormat="1" ht="6.96" customHeight="1">
      <c r="A601" s="40"/>
      <c r="B601" s="61"/>
      <c r="C601" s="62"/>
      <c r="D601" s="62"/>
      <c r="E601" s="62"/>
      <c r="F601" s="62"/>
      <c r="G601" s="62"/>
      <c r="H601" s="62"/>
      <c r="I601" s="62"/>
      <c r="J601" s="62"/>
      <c r="K601" s="62"/>
      <c r="L601" s="46"/>
      <c r="M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</row>
  </sheetData>
  <sheetProtection sheet="1" autoFilter="0" formatColumns="0" formatRows="0" objects="1" scenarios="1" spinCount="100000" saltValue="LO+a5rsEWXYLAiLZl7YJOImRWIDnkpbZAe8R/jyDXORn90841eYygghqpBsu2uf+cVUGuC+vFzTFdDBzSeDqdw==" hashValue="VjOpoGedN7QGoTQo6+1zJOUnYrqr7bSAFSX64m7AcVCBCD4laNsXP6FvkmYIDDysuBdvLO8ugfx+1VmLgNXosw==" algorithmName="SHA-512" password="CC35"/>
  <autoFilter ref="C98:K6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4" r:id="rId1" display="https://podminky.urs.cz/item/CS_URS_2026_01/131312531"/>
    <hyperlink ref="F109" r:id="rId2" display="https://podminky.urs.cz/item/CS_URS_2026_01/131351103"/>
    <hyperlink ref="F114" r:id="rId3" display="https://podminky.urs.cz/item/CS_URS_2026_01/132151252"/>
    <hyperlink ref="F119" r:id="rId4" display="https://podminky.urs.cz/item/CS_URS_2026_01/132351101"/>
    <hyperlink ref="F124" r:id="rId5" display="https://podminky.urs.cz/item/CS_URS_2026_01/162751137"/>
    <hyperlink ref="F132" r:id="rId6" display="https://podminky.urs.cz/item/CS_URS_2026_01/167151112"/>
    <hyperlink ref="F135" r:id="rId7" display="https://podminky.urs.cz/item/CS_URS_2026_01/171201231"/>
    <hyperlink ref="F139" r:id="rId8" display="https://podminky.urs.cz/item/CS_URS_2026_01/171251201"/>
    <hyperlink ref="F142" r:id="rId9" display="https://podminky.urs.cz/item/CS_URS_2026_01/174151101"/>
    <hyperlink ref="F148" r:id="rId10" display="https://podminky.urs.cz/item/CS_URS_2026_01/175111101"/>
    <hyperlink ref="F157" r:id="rId11" display="https://podminky.urs.cz/item/CS_URS_2026_01/181951114"/>
    <hyperlink ref="F161" r:id="rId12" display="https://podminky.urs.cz/item/CS_URS_2026_01/211521111"/>
    <hyperlink ref="F166" r:id="rId13" display="https://podminky.urs.cz/item/CS_URS_2026_01/211531111"/>
    <hyperlink ref="F174" r:id="rId14" display="https://podminky.urs.cz/item/CS_URS_2026_01/211971110"/>
    <hyperlink ref="F186" r:id="rId15" display="https://podminky.urs.cz/item/CS_URS_2026_01/211971122"/>
    <hyperlink ref="F196" r:id="rId16" display="https://podminky.urs.cz/item/CS_URS_2026_01/212532111"/>
    <hyperlink ref="F202" r:id="rId17" display="https://podminky.urs.cz/item/CS_URS_2026_01/212755214"/>
    <hyperlink ref="F206" r:id="rId18" display="https://podminky.urs.cz/item/CS_URS_2026_01/213141111"/>
    <hyperlink ref="F218" r:id="rId19" display="https://podminky.urs.cz/item/CS_URS_2026_01/275313811"/>
    <hyperlink ref="F223" r:id="rId20" display="https://podminky.urs.cz/item/CS_URS_2026_01/275351121"/>
    <hyperlink ref="F228" r:id="rId21" display="https://podminky.urs.cz/item/CS_URS_2026_01/275351122"/>
    <hyperlink ref="F232" r:id="rId22" display="https://podminky.urs.cz/item/CS_URS_2026_01/327313218"/>
    <hyperlink ref="F237" r:id="rId23" display="https://podminky.urs.cz/item/CS_URS_2026_01/327324127"/>
    <hyperlink ref="F242" r:id="rId24" display="https://podminky.urs.cz/item/CS_URS_2026_01/327351211"/>
    <hyperlink ref="F247" r:id="rId25" display="https://podminky.urs.cz/item/CS_URS_2026_01/327351221"/>
    <hyperlink ref="F250" r:id="rId26" display="https://podminky.urs.cz/item/CS_URS_2026_01/327361006"/>
    <hyperlink ref="F256" r:id="rId27" display="https://podminky.urs.cz/item/CS_URS_2026_01/327361040"/>
    <hyperlink ref="F261" r:id="rId28" display="https://podminky.urs.cz/item/CS_URS_2026_01/348101220"/>
    <hyperlink ref="F272" r:id="rId29" display="https://podminky.urs.cz/item/CS_URS_2026_01/348174211"/>
    <hyperlink ref="F279" r:id="rId30" display="https://podminky.urs.cz/item/CS_URS_2026_01/451572111"/>
    <hyperlink ref="F284" r:id="rId31" display="https://podminky.urs.cz/item/CS_URS_2026_01/452112112"/>
    <hyperlink ref="F296" r:id="rId32" display="https://podminky.urs.cz/item/CS_URS_2026_01/564710012"/>
    <hyperlink ref="F299" r:id="rId33" display="https://podminky.urs.cz/item/CS_URS_2026_01/564750115"/>
    <hyperlink ref="F302" r:id="rId34" display="https://podminky.urs.cz/item/CS_URS_2026_01/564801111"/>
    <hyperlink ref="F308" r:id="rId35" display="https://podminky.urs.cz/item/CS_URS_2026_01/589141111"/>
    <hyperlink ref="F311" r:id="rId36" display="https://podminky.urs.cz/item/CS_URS_2026_01/589811111"/>
    <hyperlink ref="F315" r:id="rId37" display="https://podminky.urs.cz/item/CS_URS_2026_01/637121114"/>
    <hyperlink ref="F320" r:id="rId38" display="https://podminky.urs.cz/item/CS_URS_2026_01/871228111"/>
    <hyperlink ref="F330" r:id="rId39" display="https://podminky.urs.cz/item/CS_URS_2026_01/871238111"/>
    <hyperlink ref="F338" r:id="rId40" display="https://podminky.urs.cz/item/CS_URS_2026_01/871313120"/>
    <hyperlink ref="F345" r:id="rId41" display="https://podminky.urs.cz/item/CS_URS_2026_01/877310310"/>
    <hyperlink ref="F354" r:id="rId42" display="https://podminky.urs.cz/item/CS_URS_2026_01/877310320"/>
    <hyperlink ref="F359" r:id="rId43" display="https://podminky.urs.cz/item/CS_URS_2026_01/890811811"/>
    <hyperlink ref="F365" r:id="rId44" display="https://podminky.urs.cz/item/CS_URS_2026_01/894812111"/>
    <hyperlink ref="F371" r:id="rId45" display="https://podminky.urs.cz/item/CS_URS_2026_01/894812131"/>
    <hyperlink ref="F375" r:id="rId46" display="https://podminky.urs.cz/item/CS_URS_2026_01/894812132"/>
    <hyperlink ref="F379" r:id="rId47" display="https://podminky.urs.cz/item/CS_URS_2026_01/894812141"/>
    <hyperlink ref="F385" r:id="rId48" display="https://podminky.urs.cz/item/CS_URS_2026_01/894812149"/>
    <hyperlink ref="F391" r:id="rId49" display="https://podminky.urs.cz/item/CS_URS_2026_01/894812163"/>
    <hyperlink ref="F395" r:id="rId50" display="https://podminky.urs.cz/item/CS_URS_2026_01/894812171"/>
    <hyperlink ref="F399" r:id="rId51" display="https://podminky.urs.cz/item/CS_URS_2026_01/894812202"/>
    <hyperlink ref="F403" r:id="rId52" display="https://podminky.urs.cz/item/CS_URS_2026_01/894812204"/>
    <hyperlink ref="F407" r:id="rId53" display="https://podminky.urs.cz/item/CS_URS_2026_01/894812232"/>
    <hyperlink ref="F413" r:id="rId54" display="https://podminky.urs.cz/item/CS_URS_2026_01/894812241"/>
    <hyperlink ref="F419" r:id="rId55" display="https://podminky.urs.cz/item/CS_URS_2026_01/894812249"/>
    <hyperlink ref="F425" r:id="rId56" display="https://podminky.urs.cz/item/CS_URS_2026_01/894812257"/>
    <hyperlink ref="F431" r:id="rId57" display="https://podminky.urs.cz/item/CS_URS_2026_01/895941301"/>
    <hyperlink ref="F442" r:id="rId58" display="https://podminky.urs.cz/item/CS_URS_2026_01/895941313"/>
    <hyperlink ref="F453" r:id="rId59" display="https://podminky.urs.cz/item/CS_URS_2026_01/895941321"/>
    <hyperlink ref="F464" r:id="rId60" display="https://podminky.urs.cz/item/CS_URS_2026_01/895941323"/>
    <hyperlink ref="F475" r:id="rId61" display="https://podminky.urs.cz/item/CS_URS_2026_01/899203112"/>
    <hyperlink ref="F486" r:id="rId62" display="https://podminky.urs.cz/item/CS_URS_2026_01/899661311"/>
    <hyperlink ref="F490" r:id="rId63" display="https://podminky.urs.cz/item/CS_URS_2026_01/916231213"/>
    <hyperlink ref="F497" r:id="rId64" display="https://podminky.urs.cz/item/CS_URS_2026_01/916991121"/>
    <hyperlink ref="F507" r:id="rId65" display="https://podminky.urs.cz/item/CS_URS_2026_01/931991211"/>
    <hyperlink ref="F512" r:id="rId66" display="https://podminky.urs.cz/item/CS_URS_2026_01/935923216"/>
    <hyperlink ref="F530" r:id="rId67" display="https://podminky.urs.cz/item/CS_URS_2026_01/998222012"/>
    <hyperlink ref="F535" r:id="rId68" display="https://podminky.urs.cz/item/CS_URS_2026_01/711161112"/>
    <hyperlink ref="F540" r:id="rId69" display="https://podminky.urs.cz/item/CS_URS_2026_01/711161212"/>
    <hyperlink ref="F545" r:id="rId70" display="https://podminky.urs.cz/item/CS_URS_2026_01/711493111"/>
    <hyperlink ref="F550" r:id="rId71" display="https://podminky.urs.cz/item/CS_URS_2026_01/711493121"/>
    <hyperlink ref="F555" r:id="rId72" display="https://podminky.urs.cz/item/CS_URS_2026_01/998711121"/>
    <hyperlink ref="F558" r:id="rId73" display="https://podminky.urs.cz/item/CS_URS_2026_01/998711129"/>
    <hyperlink ref="F562" r:id="rId74" display="https://podminky.urs.cz/item/CS_URS_2026_01/762081510"/>
    <hyperlink ref="F567" r:id="rId75" display="https://podminky.urs.cz/item/CS_URS_2026_01/762134122"/>
    <hyperlink ref="F578" r:id="rId76" display="https://podminky.urs.cz/item/CS_URS_2026_01/762195000"/>
    <hyperlink ref="F581" r:id="rId77" display="https://podminky.urs.cz/item/CS_URS_2026_01/998762121"/>
    <hyperlink ref="F584" r:id="rId78" display="https://podminky.urs.cz/item/CS_URS_2026_01/998762129"/>
    <hyperlink ref="F588" r:id="rId79" display="https://podminky.urs.cz/item/CS_URS_2026_01/783201201"/>
    <hyperlink ref="F594" r:id="rId80" display="https://podminky.urs.cz/item/CS_URS_2026_01/783201403"/>
    <hyperlink ref="F597" r:id="rId81" display="https://podminky.urs.cz/item/CS_URS_2026_01/783213021"/>
    <hyperlink ref="F600" r:id="rId82" display="https://podminky.urs.cz/item/CS_URS_2026_01/783218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126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848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5. 3. 2026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ROUND((SUM(BE91:BE276)),  2)</f>
        <v>0</v>
      </c>
      <c r="G35" s="40"/>
      <c r="H35" s="40"/>
      <c r="I35" s="159">
        <v>0.20999999999999999</v>
      </c>
      <c r="J35" s="158">
        <f>ROUND(((SUM(BE91:BE276))*I35),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ROUND((SUM(BF91:BF276)),  2)</f>
        <v>0</v>
      </c>
      <c r="G36" s="40"/>
      <c r="H36" s="40"/>
      <c r="I36" s="159">
        <v>0.12</v>
      </c>
      <c r="J36" s="158">
        <f>ROUND(((SUM(BF91:BF276))*I36),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ROUND((SUM(BG91:BG276)),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ROUND((SUM(BH91:BH276)),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ROUND((SUM(BI91:BI276)),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Komplexní revitalizace budov Závodu Míru č. 339/144 a č. 303/142, K. Vary - přípravné práce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126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01.02 - Elektroinstalace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p.p.č.339/144 a 303/142, k.ú. Stará Role</v>
      </c>
      <c r="G56" s="42"/>
      <c r="H56" s="42"/>
      <c r="I56" s="34" t="s">
        <v>23</v>
      </c>
      <c r="J56" s="74" t="str">
        <f>IF(J14="","",J14)</f>
        <v>5. 3. 2026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Základní škola a střední škola K. Vary, p. o.</v>
      </c>
      <c r="G58" s="42"/>
      <c r="H58" s="42"/>
      <c r="I58" s="34" t="s">
        <v>31</v>
      </c>
      <c r="J58" s="38" t="str">
        <f>E23</f>
        <v>Ing. arch. Břetislav Kubíček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Bc. Martin Frous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130</v>
      </c>
      <c r="D61" s="173"/>
      <c r="E61" s="173"/>
      <c r="F61" s="173"/>
      <c r="G61" s="173"/>
      <c r="H61" s="173"/>
      <c r="I61" s="173"/>
      <c r="J61" s="174" t="s">
        <v>131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132</v>
      </c>
    </row>
    <row r="64" s="9" customFormat="1" ht="24.96" customHeight="1">
      <c r="A64" s="9"/>
      <c r="B64" s="176"/>
      <c r="C64" s="177"/>
      <c r="D64" s="178" t="s">
        <v>143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849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850</v>
      </c>
      <c r="E66" s="179"/>
      <c r="F66" s="179"/>
      <c r="G66" s="179"/>
      <c r="H66" s="179"/>
      <c r="I66" s="179"/>
      <c r="J66" s="180">
        <f>J182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851</v>
      </c>
      <c r="E67" s="184"/>
      <c r="F67" s="184"/>
      <c r="G67" s="184"/>
      <c r="H67" s="184"/>
      <c r="I67" s="184"/>
      <c r="J67" s="185">
        <f>J183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852</v>
      </c>
      <c r="E68" s="184"/>
      <c r="F68" s="184"/>
      <c r="G68" s="184"/>
      <c r="H68" s="184"/>
      <c r="I68" s="184"/>
      <c r="J68" s="185">
        <f>J199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853</v>
      </c>
      <c r="E69" s="179"/>
      <c r="F69" s="179"/>
      <c r="G69" s="179"/>
      <c r="H69" s="179"/>
      <c r="I69" s="179"/>
      <c r="J69" s="180">
        <f>J273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147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Komplexní revitalizace budov Závodu Míru č. 339/144 a č. 303/142, K. Vary - přípravné práce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126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127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01.02 - Elektroinstalace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p.p.č.339/144 a 303/142, k.ú. Stará Role</v>
      </c>
      <c r="G85" s="42"/>
      <c r="H85" s="42"/>
      <c r="I85" s="34" t="s">
        <v>23</v>
      </c>
      <c r="J85" s="74" t="str">
        <f>IF(J14="","",J14)</f>
        <v>5. 3. 2026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E17</f>
        <v>Základní škola a střední škola K. Vary, p. o.</v>
      </c>
      <c r="G87" s="42"/>
      <c r="H87" s="42"/>
      <c r="I87" s="34" t="s">
        <v>31</v>
      </c>
      <c r="J87" s="38" t="str">
        <f>E23</f>
        <v>Ing. arch. Břetislav Kubíček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34</v>
      </c>
      <c r="J88" s="38" t="str">
        <f>E26</f>
        <v>Bc. Martin Frous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148</v>
      </c>
      <c r="D90" s="190" t="s">
        <v>57</v>
      </c>
      <c r="E90" s="190" t="s">
        <v>53</v>
      </c>
      <c r="F90" s="190" t="s">
        <v>54</v>
      </c>
      <c r="G90" s="190" t="s">
        <v>149</v>
      </c>
      <c r="H90" s="190" t="s">
        <v>150</v>
      </c>
      <c r="I90" s="190" t="s">
        <v>151</v>
      </c>
      <c r="J90" s="190" t="s">
        <v>131</v>
      </c>
      <c r="K90" s="191" t="s">
        <v>152</v>
      </c>
      <c r="L90" s="192"/>
      <c r="M90" s="94" t="s">
        <v>19</v>
      </c>
      <c r="N90" s="95" t="s">
        <v>42</v>
      </c>
      <c r="O90" s="95" t="s">
        <v>153</v>
      </c>
      <c r="P90" s="95" t="s">
        <v>154</v>
      </c>
      <c r="Q90" s="95" t="s">
        <v>155</v>
      </c>
      <c r="R90" s="95" t="s">
        <v>156</v>
      </c>
      <c r="S90" s="95" t="s">
        <v>157</v>
      </c>
      <c r="T90" s="96" t="s">
        <v>158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159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P92+P182+P273</f>
        <v>0</v>
      </c>
      <c r="Q91" s="98"/>
      <c r="R91" s="195">
        <f>R92+R182+R273</f>
        <v>13.654984299999997</v>
      </c>
      <c r="S91" s="98"/>
      <c r="T91" s="196">
        <f>T92+T182+T273</f>
        <v>0.064000000000000001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132</v>
      </c>
      <c r="BK91" s="197">
        <f>BK92+BK182+BK273</f>
        <v>0</v>
      </c>
    </row>
    <row r="92" s="12" customFormat="1" ht="25.92" customHeight="1">
      <c r="A92" s="12"/>
      <c r="B92" s="198"/>
      <c r="C92" s="199"/>
      <c r="D92" s="200" t="s">
        <v>71</v>
      </c>
      <c r="E92" s="201" t="s">
        <v>736</v>
      </c>
      <c r="F92" s="201" t="s">
        <v>737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</f>
        <v>0</v>
      </c>
      <c r="Q92" s="206"/>
      <c r="R92" s="207">
        <f>R93</f>
        <v>0.2635015</v>
      </c>
      <c r="S92" s="206"/>
      <c r="T92" s="208">
        <f>T93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81</v>
      </c>
      <c r="AT92" s="210" t="s">
        <v>71</v>
      </c>
      <c r="AU92" s="210" t="s">
        <v>72</v>
      </c>
      <c r="AY92" s="209" t="s">
        <v>162</v>
      </c>
      <c r="BK92" s="211">
        <f>BK93</f>
        <v>0</v>
      </c>
    </row>
    <row r="93" s="12" customFormat="1" ht="22.8" customHeight="1">
      <c r="A93" s="12"/>
      <c r="B93" s="198"/>
      <c r="C93" s="199"/>
      <c r="D93" s="200" t="s">
        <v>71</v>
      </c>
      <c r="E93" s="212" t="s">
        <v>854</v>
      </c>
      <c r="F93" s="212" t="s">
        <v>855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SUM(P94:P181)</f>
        <v>0</v>
      </c>
      <c r="Q93" s="206"/>
      <c r="R93" s="207">
        <f>SUM(R94:R181)</f>
        <v>0.2635015</v>
      </c>
      <c r="S93" s="206"/>
      <c r="T93" s="208">
        <f>SUM(T94:T181)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81</v>
      </c>
      <c r="AT93" s="210" t="s">
        <v>71</v>
      </c>
      <c r="AU93" s="210" t="s">
        <v>79</v>
      </c>
      <c r="AY93" s="209" t="s">
        <v>162</v>
      </c>
      <c r="BK93" s="211">
        <f>SUM(BK94:BK181)</f>
        <v>0</v>
      </c>
    </row>
    <row r="94" s="2" customFormat="1" ht="21.75" customHeight="1">
      <c r="A94" s="40"/>
      <c r="B94" s="41"/>
      <c r="C94" s="214" t="s">
        <v>79</v>
      </c>
      <c r="D94" s="214" t="s">
        <v>164</v>
      </c>
      <c r="E94" s="215" t="s">
        <v>856</v>
      </c>
      <c r="F94" s="216" t="s">
        <v>857</v>
      </c>
      <c r="G94" s="217" t="s">
        <v>381</v>
      </c>
      <c r="H94" s="218">
        <v>1</v>
      </c>
      <c r="I94" s="219"/>
      <c r="J94" s="220">
        <f>ROUND(I94*H94,2)</f>
        <v>0</v>
      </c>
      <c r="K94" s="216" t="s">
        <v>168</v>
      </c>
      <c r="L94" s="46"/>
      <c r="M94" s="221" t="s">
        <v>19</v>
      </c>
      <c r="N94" s="222" t="s">
        <v>43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275</v>
      </c>
      <c r="AT94" s="225" t="s">
        <v>164</v>
      </c>
      <c r="AU94" s="225" t="s">
        <v>81</v>
      </c>
      <c r="AY94" s="19" t="s">
        <v>162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275</v>
      </c>
      <c r="BM94" s="225" t="s">
        <v>858</v>
      </c>
    </row>
    <row r="95" s="2" customFormat="1">
      <c r="A95" s="40"/>
      <c r="B95" s="41"/>
      <c r="C95" s="42"/>
      <c r="D95" s="227" t="s">
        <v>171</v>
      </c>
      <c r="E95" s="42"/>
      <c r="F95" s="228" t="s">
        <v>859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171</v>
      </c>
      <c r="AU95" s="19" t="s">
        <v>81</v>
      </c>
    </row>
    <row r="96" s="2" customFormat="1">
      <c r="A96" s="40"/>
      <c r="B96" s="41"/>
      <c r="C96" s="42"/>
      <c r="D96" s="232" t="s">
        <v>173</v>
      </c>
      <c r="E96" s="42"/>
      <c r="F96" s="233" t="s">
        <v>860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173</v>
      </c>
      <c r="AU96" s="19" t="s">
        <v>81</v>
      </c>
    </row>
    <row r="97" s="2" customFormat="1" ht="21.75" customHeight="1">
      <c r="A97" s="40"/>
      <c r="B97" s="41"/>
      <c r="C97" s="256" t="s">
        <v>81</v>
      </c>
      <c r="D97" s="256" t="s">
        <v>237</v>
      </c>
      <c r="E97" s="257" t="s">
        <v>861</v>
      </c>
      <c r="F97" s="258" t="s">
        <v>862</v>
      </c>
      <c r="G97" s="259" t="s">
        <v>381</v>
      </c>
      <c r="H97" s="260">
        <v>1</v>
      </c>
      <c r="I97" s="261"/>
      <c r="J97" s="262">
        <f>ROUND(I97*H97,2)</f>
        <v>0</v>
      </c>
      <c r="K97" s="258" t="s">
        <v>168</v>
      </c>
      <c r="L97" s="263"/>
      <c r="M97" s="264" t="s">
        <v>19</v>
      </c>
      <c r="N97" s="265" t="s">
        <v>43</v>
      </c>
      <c r="O97" s="86"/>
      <c r="P97" s="223">
        <f>O97*H97</f>
        <v>0</v>
      </c>
      <c r="Q97" s="223">
        <v>4.0000000000000003E-05</v>
      </c>
      <c r="R97" s="223">
        <f>Q97*H97</f>
        <v>4.0000000000000003E-05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378</v>
      </c>
      <c r="AT97" s="225" t="s">
        <v>237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275</v>
      </c>
      <c r="BM97" s="225" t="s">
        <v>863</v>
      </c>
    </row>
    <row r="98" s="2" customFormat="1">
      <c r="A98" s="40"/>
      <c r="B98" s="41"/>
      <c r="C98" s="42"/>
      <c r="D98" s="227" t="s">
        <v>171</v>
      </c>
      <c r="E98" s="42"/>
      <c r="F98" s="228" t="s">
        <v>862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 ht="33" customHeight="1">
      <c r="A99" s="40"/>
      <c r="B99" s="41"/>
      <c r="C99" s="214" t="s">
        <v>184</v>
      </c>
      <c r="D99" s="214" t="s">
        <v>164</v>
      </c>
      <c r="E99" s="215" t="s">
        <v>864</v>
      </c>
      <c r="F99" s="216" t="s">
        <v>865</v>
      </c>
      <c r="G99" s="217" t="s">
        <v>300</v>
      </c>
      <c r="H99" s="218">
        <v>3</v>
      </c>
      <c r="I99" s="219"/>
      <c r="J99" s="220">
        <f>ROUND(I99*H99,2)</f>
        <v>0</v>
      </c>
      <c r="K99" s="216" t="s">
        <v>168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275</v>
      </c>
      <c r="AT99" s="225" t="s">
        <v>164</v>
      </c>
      <c r="AU99" s="225" t="s">
        <v>81</v>
      </c>
      <c r="AY99" s="19" t="s">
        <v>162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275</v>
      </c>
      <c r="BM99" s="225" t="s">
        <v>866</v>
      </c>
    </row>
    <row r="100" s="2" customFormat="1">
      <c r="A100" s="40"/>
      <c r="B100" s="41"/>
      <c r="C100" s="42"/>
      <c r="D100" s="227" t="s">
        <v>171</v>
      </c>
      <c r="E100" s="42"/>
      <c r="F100" s="228" t="s">
        <v>867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171</v>
      </c>
      <c r="AU100" s="19" t="s">
        <v>81</v>
      </c>
    </row>
    <row r="101" s="2" customFormat="1">
      <c r="A101" s="40"/>
      <c r="B101" s="41"/>
      <c r="C101" s="42"/>
      <c r="D101" s="232" t="s">
        <v>173</v>
      </c>
      <c r="E101" s="42"/>
      <c r="F101" s="233" t="s">
        <v>868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173</v>
      </c>
      <c r="AU101" s="19" t="s">
        <v>81</v>
      </c>
    </row>
    <row r="102" s="2" customFormat="1" ht="24.15" customHeight="1">
      <c r="A102" s="40"/>
      <c r="B102" s="41"/>
      <c r="C102" s="256" t="s">
        <v>169</v>
      </c>
      <c r="D102" s="256" t="s">
        <v>237</v>
      </c>
      <c r="E102" s="257" t="s">
        <v>869</v>
      </c>
      <c r="F102" s="258" t="s">
        <v>870</v>
      </c>
      <c r="G102" s="259" t="s">
        <v>300</v>
      </c>
      <c r="H102" s="260">
        <v>3.4500000000000002</v>
      </c>
      <c r="I102" s="261"/>
      <c r="J102" s="262">
        <f>ROUND(I102*H102,2)</f>
        <v>0</v>
      </c>
      <c r="K102" s="258" t="s">
        <v>168</v>
      </c>
      <c r="L102" s="263"/>
      <c r="M102" s="264" t="s">
        <v>19</v>
      </c>
      <c r="N102" s="265" t="s">
        <v>43</v>
      </c>
      <c r="O102" s="86"/>
      <c r="P102" s="223">
        <f>O102*H102</f>
        <v>0</v>
      </c>
      <c r="Q102" s="223">
        <v>0.00012</v>
      </c>
      <c r="R102" s="223">
        <f>Q102*H102</f>
        <v>0.00041400000000000003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378</v>
      </c>
      <c r="AT102" s="225" t="s">
        <v>237</v>
      </c>
      <c r="AU102" s="225" t="s">
        <v>81</v>
      </c>
      <c r="AY102" s="19" t="s">
        <v>162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79</v>
      </c>
      <c r="BK102" s="226">
        <f>ROUND(I102*H102,2)</f>
        <v>0</v>
      </c>
      <c r="BL102" s="19" t="s">
        <v>275</v>
      </c>
      <c r="BM102" s="225" t="s">
        <v>871</v>
      </c>
    </row>
    <row r="103" s="2" customFormat="1">
      <c r="A103" s="40"/>
      <c r="B103" s="41"/>
      <c r="C103" s="42"/>
      <c r="D103" s="227" t="s">
        <v>171</v>
      </c>
      <c r="E103" s="42"/>
      <c r="F103" s="228" t="s">
        <v>870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171</v>
      </c>
      <c r="AU103" s="19" t="s">
        <v>81</v>
      </c>
    </row>
    <row r="104" s="13" customFormat="1">
      <c r="A104" s="13"/>
      <c r="B104" s="234"/>
      <c r="C104" s="235"/>
      <c r="D104" s="227" t="s">
        <v>175</v>
      </c>
      <c r="E104" s="236" t="s">
        <v>19</v>
      </c>
      <c r="F104" s="237" t="s">
        <v>184</v>
      </c>
      <c r="G104" s="235"/>
      <c r="H104" s="238">
        <v>3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175</v>
      </c>
      <c r="AU104" s="244" t="s">
        <v>81</v>
      </c>
      <c r="AV104" s="13" t="s">
        <v>81</v>
      </c>
      <c r="AW104" s="13" t="s">
        <v>33</v>
      </c>
      <c r="AX104" s="13" t="s">
        <v>79</v>
      </c>
      <c r="AY104" s="244" t="s">
        <v>162</v>
      </c>
    </row>
    <row r="105" s="13" customFormat="1">
      <c r="A105" s="13"/>
      <c r="B105" s="234"/>
      <c r="C105" s="235"/>
      <c r="D105" s="227" t="s">
        <v>175</v>
      </c>
      <c r="E105" s="235"/>
      <c r="F105" s="237" t="s">
        <v>872</v>
      </c>
      <c r="G105" s="235"/>
      <c r="H105" s="238">
        <v>3.4500000000000002</v>
      </c>
      <c r="I105" s="239"/>
      <c r="J105" s="235"/>
      <c r="K105" s="235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175</v>
      </c>
      <c r="AU105" s="244" t="s">
        <v>81</v>
      </c>
      <c r="AV105" s="13" t="s">
        <v>81</v>
      </c>
      <c r="AW105" s="13" t="s">
        <v>4</v>
      </c>
      <c r="AX105" s="13" t="s">
        <v>79</v>
      </c>
      <c r="AY105" s="244" t="s">
        <v>162</v>
      </c>
    </row>
    <row r="106" s="2" customFormat="1" ht="24.15" customHeight="1">
      <c r="A106" s="40"/>
      <c r="B106" s="41"/>
      <c r="C106" s="214" t="s">
        <v>197</v>
      </c>
      <c r="D106" s="214" t="s">
        <v>164</v>
      </c>
      <c r="E106" s="215" t="s">
        <v>873</v>
      </c>
      <c r="F106" s="216" t="s">
        <v>874</v>
      </c>
      <c r="G106" s="217" t="s">
        <v>300</v>
      </c>
      <c r="H106" s="218">
        <v>140</v>
      </c>
      <c r="I106" s="219"/>
      <c r="J106" s="220">
        <f>ROUND(I106*H106,2)</f>
        <v>0</v>
      </c>
      <c r="K106" s="216" t="s">
        <v>168</v>
      </c>
      <c r="L106" s="46"/>
      <c r="M106" s="221" t="s">
        <v>19</v>
      </c>
      <c r="N106" s="222" t="s">
        <v>43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275</v>
      </c>
      <c r="AT106" s="225" t="s">
        <v>164</v>
      </c>
      <c r="AU106" s="225" t="s">
        <v>81</v>
      </c>
      <c r="AY106" s="19" t="s">
        <v>162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79</v>
      </c>
      <c r="BK106" s="226">
        <f>ROUND(I106*H106,2)</f>
        <v>0</v>
      </c>
      <c r="BL106" s="19" t="s">
        <v>275</v>
      </c>
      <c r="BM106" s="225" t="s">
        <v>875</v>
      </c>
    </row>
    <row r="107" s="2" customFormat="1">
      <c r="A107" s="40"/>
      <c r="B107" s="41"/>
      <c r="C107" s="42"/>
      <c r="D107" s="227" t="s">
        <v>171</v>
      </c>
      <c r="E107" s="42"/>
      <c r="F107" s="228" t="s">
        <v>876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171</v>
      </c>
      <c r="AU107" s="19" t="s">
        <v>81</v>
      </c>
    </row>
    <row r="108" s="2" customFormat="1">
      <c r="A108" s="40"/>
      <c r="B108" s="41"/>
      <c r="C108" s="42"/>
      <c r="D108" s="232" t="s">
        <v>173</v>
      </c>
      <c r="E108" s="42"/>
      <c r="F108" s="233" t="s">
        <v>877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173</v>
      </c>
      <c r="AU108" s="19" t="s">
        <v>81</v>
      </c>
    </row>
    <row r="109" s="2" customFormat="1" ht="24.15" customHeight="1">
      <c r="A109" s="40"/>
      <c r="B109" s="41"/>
      <c r="C109" s="256" t="s">
        <v>203</v>
      </c>
      <c r="D109" s="256" t="s">
        <v>237</v>
      </c>
      <c r="E109" s="257" t="s">
        <v>878</v>
      </c>
      <c r="F109" s="258" t="s">
        <v>879</v>
      </c>
      <c r="G109" s="259" t="s">
        <v>300</v>
      </c>
      <c r="H109" s="260">
        <v>161</v>
      </c>
      <c r="I109" s="261"/>
      <c r="J109" s="262">
        <f>ROUND(I109*H109,2)</f>
        <v>0</v>
      </c>
      <c r="K109" s="258" t="s">
        <v>168</v>
      </c>
      <c r="L109" s="263"/>
      <c r="M109" s="264" t="s">
        <v>19</v>
      </c>
      <c r="N109" s="265" t="s">
        <v>43</v>
      </c>
      <c r="O109" s="86"/>
      <c r="P109" s="223">
        <f>O109*H109</f>
        <v>0</v>
      </c>
      <c r="Q109" s="223">
        <v>0.00052999999999999998</v>
      </c>
      <c r="R109" s="223">
        <f>Q109*H109</f>
        <v>0.085330000000000003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378</v>
      </c>
      <c r="AT109" s="225" t="s">
        <v>237</v>
      </c>
      <c r="AU109" s="225" t="s">
        <v>81</v>
      </c>
      <c r="AY109" s="19" t="s">
        <v>162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79</v>
      </c>
      <c r="BK109" s="226">
        <f>ROUND(I109*H109,2)</f>
        <v>0</v>
      </c>
      <c r="BL109" s="19" t="s">
        <v>275</v>
      </c>
      <c r="BM109" s="225" t="s">
        <v>880</v>
      </c>
    </row>
    <row r="110" s="2" customFormat="1">
      <c r="A110" s="40"/>
      <c r="B110" s="41"/>
      <c r="C110" s="42"/>
      <c r="D110" s="227" t="s">
        <v>171</v>
      </c>
      <c r="E110" s="42"/>
      <c r="F110" s="228" t="s">
        <v>879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171</v>
      </c>
      <c r="AU110" s="19" t="s">
        <v>81</v>
      </c>
    </row>
    <row r="111" s="13" customFormat="1">
      <c r="A111" s="13"/>
      <c r="B111" s="234"/>
      <c r="C111" s="235"/>
      <c r="D111" s="227" t="s">
        <v>175</v>
      </c>
      <c r="E111" s="236" t="s">
        <v>19</v>
      </c>
      <c r="F111" s="237" t="s">
        <v>881</v>
      </c>
      <c r="G111" s="235"/>
      <c r="H111" s="238">
        <v>140</v>
      </c>
      <c r="I111" s="239"/>
      <c r="J111" s="235"/>
      <c r="K111" s="235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175</v>
      </c>
      <c r="AU111" s="244" t="s">
        <v>81</v>
      </c>
      <c r="AV111" s="13" t="s">
        <v>81</v>
      </c>
      <c r="AW111" s="13" t="s">
        <v>33</v>
      </c>
      <c r="AX111" s="13" t="s">
        <v>79</v>
      </c>
      <c r="AY111" s="244" t="s">
        <v>162</v>
      </c>
    </row>
    <row r="112" s="13" customFormat="1">
      <c r="A112" s="13"/>
      <c r="B112" s="234"/>
      <c r="C112" s="235"/>
      <c r="D112" s="227" t="s">
        <v>175</v>
      </c>
      <c r="E112" s="235"/>
      <c r="F112" s="237" t="s">
        <v>882</v>
      </c>
      <c r="G112" s="235"/>
      <c r="H112" s="238">
        <v>161</v>
      </c>
      <c r="I112" s="239"/>
      <c r="J112" s="235"/>
      <c r="K112" s="235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175</v>
      </c>
      <c r="AU112" s="244" t="s">
        <v>81</v>
      </c>
      <c r="AV112" s="13" t="s">
        <v>81</v>
      </c>
      <c r="AW112" s="13" t="s">
        <v>4</v>
      </c>
      <c r="AX112" s="13" t="s">
        <v>79</v>
      </c>
      <c r="AY112" s="244" t="s">
        <v>162</v>
      </c>
    </row>
    <row r="113" s="2" customFormat="1" ht="24.15" customHeight="1">
      <c r="A113" s="40"/>
      <c r="B113" s="41"/>
      <c r="C113" s="214" t="s">
        <v>209</v>
      </c>
      <c r="D113" s="214" t="s">
        <v>164</v>
      </c>
      <c r="E113" s="215" t="s">
        <v>883</v>
      </c>
      <c r="F113" s="216" t="s">
        <v>884</v>
      </c>
      <c r="G113" s="217" t="s">
        <v>300</v>
      </c>
      <c r="H113" s="218">
        <v>45</v>
      </c>
      <c r="I113" s="219"/>
      <c r="J113" s="220">
        <f>ROUND(I113*H113,2)</f>
        <v>0</v>
      </c>
      <c r="K113" s="216" t="s">
        <v>168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275</v>
      </c>
      <c r="AT113" s="225" t="s">
        <v>164</v>
      </c>
      <c r="AU113" s="225" t="s">
        <v>81</v>
      </c>
      <c r="AY113" s="19" t="s">
        <v>162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275</v>
      </c>
      <c r="BM113" s="225" t="s">
        <v>885</v>
      </c>
    </row>
    <row r="114" s="2" customFormat="1">
      <c r="A114" s="40"/>
      <c r="B114" s="41"/>
      <c r="C114" s="42"/>
      <c r="D114" s="227" t="s">
        <v>171</v>
      </c>
      <c r="E114" s="42"/>
      <c r="F114" s="228" t="s">
        <v>886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171</v>
      </c>
      <c r="AU114" s="19" t="s">
        <v>81</v>
      </c>
    </row>
    <row r="115" s="2" customFormat="1">
      <c r="A115" s="40"/>
      <c r="B115" s="41"/>
      <c r="C115" s="42"/>
      <c r="D115" s="232" t="s">
        <v>173</v>
      </c>
      <c r="E115" s="42"/>
      <c r="F115" s="233" t="s">
        <v>887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173</v>
      </c>
      <c r="AU115" s="19" t="s">
        <v>81</v>
      </c>
    </row>
    <row r="116" s="2" customFormat="1" ht="24.15" customHeight="1">
      <c r="A116" s="40"/>
      <c r="B116" s="41"/>
      <c r="C116" s="256" t="s">
        <v>217</v>
      </c>
      <c r="D116" s="256" t="s">
        <v>237</v>
      </c>
      <c r="E116" s="257" t="s">
        <v>888</v>
      </c>
      <c r="F116" s="258" t="s">
        <v>889</v>
      </c>
      <c r="G116" s="259" t="s">
        <v>300</v>
      </c>
      <c r="H116" s="260">
        <v>51.75</v>
      </c>
      <c r="I116" s="261"/>
      <c r="J116" s="262">
        <f>ROUND(I116*H116,2)</f>
        <v>0</v>
      </c>
      <c r="K116" s="258" t="s">
        <v>168</v>
      </c>
      <c r="L116" s="263"/>
      <c r="M116" s="264" t="s">
        <v>19</v>
      </c>
      <c r="N116" s="265" t="s">
        <v>43</v>
      </c>
      <c r="O116" s="86"/>
      <c r="P116" s="223">
        <f>O116*H116</f>
        <v>0</v>
      </c>
      <c r="Q116" s="223">
        <v>0.00076999999999999996</v>
      </c>
      <c r="R116" s="223">
        <f>Q116*H116</f>
        <v>0.039847500000000001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378</v>
      </c>
      <c r="AT116" s="225" t="s">
        <v>237</v>
      </c>
      <c r="AU116" s="225" t="s">
        <v>81</v>
      </c>
      <c r="AY116" s="19" t="s">
        <v>162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275</v>
      </c>
      <c r="BM116" s="225" t="s">
        <v>890</v>
      </c>
    </row>
    <row r="117" s="2" customFormat="1">
      <c r="A117" s="40"/>
      <c r="B117" s="41"/>
      <c r="C117" s="42"/>
      <c r="D117" s="227" t="s">
        <v>171</v>
      </c>
      <c r="E117" s="42"/>
      <c r="F117" s="228" t="s">
        <v>889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171</v>
      </c>
      <c r="AU117" s="19" t="s">
        <v>81</v>
      </c>
    </row>
    <row r="118" s="13" customFormat="1">
      <c r="A118" s="13"/>
      <c r="B118" s="234"/>
      <c r="C118" s="235"/>
      <c r="D118" s="227" t="s">
        <v>175</v>
      </c>
      <c r="E118" s="236" t="s">
        <v>19</v>
      </c>
      <c r="F118" s="237" t="s">
        <v>460</v>
      </c>
      <c r="G118" s="235"/>
      <c r="H118" s="238">
        <v>45</v>
      </c>
      <c r="I118" s="239"/>
      <c r="J118" s="235"/>
      <c r="K118" s="235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175</v>
      </c>
      <c r="AU118" s="244" t="s">
        <v>81</v>
      </c>
      <c r="AV118" s="13" t="s">
        <v>81</v>
      </c>
      <c r="AW118" s="13" t="s">
        <v>33</v>
      </c>
      <c r="AX118" s="13" t="s">
        <v>79</v>
      </c>
      <c r="AY118" s="244" t="s">
        <v>162</v>
      </c>
    </row>
    <row r="119" s="13" customFormat="1">
      <c r="A119" s="13"/>
      <c r="B119" s="234"/>
      <c r="C119" s="235"/>
      <c r="D119" s="227" t="s">
        <v>175</v>
      </c>
      <c r="E119" s="235"/>
      <c r="F119" s="237" t="s">
        <v>891</v>
      </c>
      <c r="G119" s="235"/>
      <c r="H119" s="238">
        <v>51.75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175</v>
      </c>
      <c r="AU119" s="244" t="s">
        <v>81</v>
      </c>
      <c r="AV119" s="13" t="s">
        <v>81</v>
      </c>
      <c r="AW119" s="13" t="s">
        <v>4</v>
      </c>
      <c r="AX119" s="13" t="s">
        <v>79</v>
      </c>
      <c r="AY119" s="244" t="s">
        <v>162</v>
      </c>
    </row>
    <row r="120" s="2" customFormat="1" ht="24.15" customHeight="1">
      <c r="A120" s="40"/>
      <c r="B120" s="41"/>
      <c r="C120" s="214" t="s">
        <v>223</v>
      </c>
      <c r="D120" s="214" t="s">
        <v>164</v>
      </c>
      <c r="E120" s="215" t="s">
        <v>892</v>
      </c>
      <c r="F120" s="216" t="s">
        <v>893</v>
      </c>
      <c r="G120" s="217" t="s">
        <v>381</v>
      </c>
      <c r="H120" s="218">
        <v>2</v>
      </c>
      <c r="I120" s="219"/>
      <c r="J120" s="220">
        <f>ROUND(I120*H120,2)</f>
        <v>0</v>
      </c>
      <c r="K120" s="216" t="s">
        <v>168</v>
      </c>
      <c r="L120" s="46"/>
      <c r="M120" s="221" t="s">
        <v>19</v>
      </c>
      <c r="N120" s="222" t="s">
        <v>43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275</v>
      </c>
      <c r="AT120" s="225" t="s">
        <v>164</v>
      </c>
      <c r="AU120" s="225" t="s">
        <v>81</v>
      </c>
      <c r="AY120" s="19" t="s">
        <v>162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275</v>
      </c>
      <c r="BM120" s="225" t="s">
        <v>894</v>
      </c>
    </row>
    <row r="121" s="2" customFormat="1">
      <c r="A121" s="40"/>
      <c r="B121" s="41"/>
      <c r="C121" s="42"/>
      <c r="D121" s="227" t="s">
        <v>171</v>
      </c>
      <c r="E121" s="42"/>
      <c r="F121" s="228" t="s">
        <v>895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171</v>
      </c>
      <c r="AU121" s="19" t="s">
        <v>81</v>
      </c>
    </row>
    <row r="122" s="2" customFormat="1">
      <c r="A122" s="40"/>
      <c r="B122" s="41"/>
      <c r="C122" s="42"/>
      <c r="D122" s="232" t="s">
        <v>173</v>
      </c>
      <c r="E122" s="42"/>
      <c r="F122" s="233" t="s">
        <v>896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173</v>
      </c>
      <c r="AU122" s="19" t="s">
        <v>81</v>
      </c>
    </row>
    <row r="123" s="2" customFormat="1" ht="24.15" customHeight="1">
      <c r="A123" s="40"/>
      <c r="B123" s="41"/>
      <c r="C123" s="214" t="s">
        <v>118</v>
      </c>
      <c r="D123" s="214" t="s">
        <v>164</v>
      </c>
      <c r="E123" s="215" t="s">
        <v>897</v>
      </c>
      <c r="F123" s="216" t="s">
        <v>898</v>
      </c>
      <c r="G123" s="217" t="s">
        <v>381</v>
      </c>
      <c r="H123" s="218">
        <v>15</v>
      </c>
      <c r="I123" s="219"/>
      <c r="J123" s="220">
        <f>ROUND(I123*H123,2)</f>
        <v>0</v>
      </c>
      <c r="K123" s="216" t="s">
        <v>168</v>
      </c>
      <c r="L123" s="46"/>
      <c r="M123" s="221" t="s">
        <v>19</v>
      </c>
      <c r="N123" s="222" t="s">
        <v>43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275</v>
      </c>
      <c r="AT123" s="225" t="s">
        <v>164</v>
      </c>
      <c r="AU123" s="225" t="s">
        <v>81</v>
      </c>
      <c r="AY123" s="19" t="s">
        <v>162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79</v>
      </c>
      <c r="BK123" s="226">
        <f>ROUND(I123*H123,2)</f>
        <v>0</v>
      </c>
      <c r="BL123" s="19" t="s">
        <v>275</v>
      </c>
      <c r="BM123" s="225" t="s">
        <v>899</v>
      </c>
    </row>
    <row r="124" s="2" customFormat="1">
      <c r="A124" s="40"/>
      <c r="B124" s="41"/>
      <c r="C124" s="42"/>
      <c r="D124" s="227" t="s">
        <v>171</v>
      </c>
      <c r="E124" s="42"/>
      <c r="F124" s="228" t="s">
        <v>900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171</v>
      </c>
      <c r="AU124" s="19" t="s">
        <v>81</v>
      </c>
    </row>
    <row r="125" s="2" customFormat="1">
      <c r="A125" s="40"/>
      <c r="B125" s="41"/>
      <c r="C125" s="42"/>
      <c r="D125" s="232" t="s">
        <v>173</v>
      </c>
      <c r="E125" s="42"/>
      <c r="F125" s="233" t="s">
        <v>901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173</v>
      </c>
      <c r="AU125" s="19" t="s">
        <v>81</v>
      </c>
    </row>
    <row r="126" s="2" customFormat="1" ht="24.15" customHeight="1">
      <c r="A126" s="40"/>
      <c r="B126" s="41"/>
      <c r="C126" s="214" t="s">
        <v>121</v>
      </c>
      <c r="D126" s="214" t="s">
        <v>164</v>
      </c>
      <c r="E126" s="215" t="s">
        <v>902</v>
      </c>
      <c r="F126" s="216" t="s">
        <v>903</v>
      </c>
      <c r="G126" s="217" t="s">
        <v>381</v>
      </c>
      <c r="H126" s="218">
        <v>10</v>
      </c>
      <c r="I126" s="219"/>
      <c r="J126" s="220">
        <f>ROUND(I126*H126,2)</f>
        <v>0</v>
      </c>
      <c r="K126" s="216" t="s">
        <v>168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275</v>
      </c>
      <c r="AT126" s="225" t="s">
        <v>164</v>
      </c>
      <c r="AU126" s="225" t="s">
        <v>81</v>
      </c>
      <c r="AY126" s="19" t="s">
        <v>162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275</v>
      </c>
      <c r="BM126" s="225" t="s">
        <v>904</v>
      </c>
    </row>
    <row r="127" s="2" customFormat="1">
      <c r="A127" s="40"/>
      <c r="B127" s="41"/>
      <c r="C127" s="42"/>
      <c r="D127" s="227" t="s">
        <v>171</v>
      </c>
      <c r="E127" s="42"/>
      <c r="F127" s="228" t="s">
        <v>905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171</v>
      </c>
      <c r="AU127" s="19" t="s">
        <v>81</v>
      </c>
    </row>
    <row r="128" s="2" customFormat="1">
      <c r="A128" s="40"/>
      <c r="B128" s="41"/>
      <c r="C128" s="42"/>
      <c r="D128" s="232" t="s">
        <v>173</v>
      </c>
      <c r="E128" s="42"/>
      <c r="F128" s="233" t="s">
        <v>906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173</v>
      </c>
      <c r="AU128" s="19" t="s">
        <v>81</v>
      </c>
    </row>
    <row r="129" s="2" customFormat="1" ht="21.75" customHeight="1">
      <c r="A129" s="40"/>
      <c r="B129" s="41"/>
      <c r="C129" s="214" t="s">
        <v>8</v>
      </c>
      <c r="D129" s="214" t="s">
        <v>164</v>
      </c>
      <c r="E129" s="215" t="s">
        <v>907</v>
      </c>
      <c r="F129" s="216" t="s">
        <v>908</v>
      </c>
      <c r="G129" s="217" t="s">
        <v>381</v>
      </c>
      <c r="H129" s="218">
        <v>35</v>
      </c>
      <c r="I129" s="219"/>
      <c r="J129" s="220">
        <f>ROUND(I129*H129,2)</f>
        <v>0</v>
      </c>
      <c r="K129" s="216" t="s">
        <v>168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275</v>
      </c>
      <c r="AT129" s="225" t="s">
        <v>164</v>
      </c>
      <c r="AU129" s="225" t="s">
        <v>81</v>
      </c>
      <c r="AY129" s="19" t="s">
        <v>162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275</v>
      </c>
      <c r="BM129" s="225" t="s">
        <v>909</v>
      </c>
    </row>
    <row r="130" s="2" customFormat="1">
      <c r="A130" s="40"/>
      <c r="B130" s="41"/>
      <c r="C130" s="42"/>
      <c r="D130" s="227" t="s">
        <v>171</v>
      </c>
      <c r="E130" s="42"/>
      <c r="F130" s="228" t="s">
        <v>910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171</v>
      </c>
      <c r="AU130" s="19" t="s">
        <v>81</v>
      </c>
    </row>
    <row r="131" s="2" customFormat="1">
      <c r="A131" s="40"/>
      <c r="B131" s="41"/>
      <c r="C131" s="42"/>
      <c r="D131" s="232" t="s">
        <v>173</v>
      </c>
      <c r="E131" s="42"/>
      <c r="F131" s="233" t="s">
        <v>911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173</v>
      </c>
      <c r="AU131" s="19" t="s">
        <v>81</v>
      </c>
    </row>
    <row r="132" s="2" customFormat="1" ht="24.15" customHeight="1">
      <c r="A132" s="40"/>
      <c r="B132" s="41"/>
      <c r="C132" s="214" t="s">
        <v>250</v>
      </c>
      <c r="D132" s="214" t="s">
        <v>164</v>
      </c>
      <c r="E132" s="215" t="s">
        <v>912</v>
      </c>
      <c r="F132" s="216" t="s">
        <v>913</v>
      </c>
      <c r="G132" s="217" t="s">
        <v>381</v>
      </c>
      <c r="H132" s="218">
        <v>1</v>
      </c>
      <c r="I132" s="219"/>
      <c r="J132" s="220">
        <f>ROUND(I132*H132,2)</f>
        <v>0</v>
      </c>
      <c r="K132" s="216" t="s">
        <v>388</v>
      </c>
      <c r="L132" s="46"/>
      <c r="M132" s="221" t="s">
        <v>19</v>
      </c>
      <c r="N132" s="222" t="s">
        <v>43</v>
      </c>
      <c r="O132" s="86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275</v>
      </c>
      <c r="AT132" s="225" t="s">
        <v>164</v>
      </c>
      <c r="AU132" s="225" t="s">
        <v>81</v>
      </c>
      <c r="AY132" s="19" t="s">
        <v>162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79</v>
      </c>
      <c r="BK132" s="226">
        <f>ROUND(I132*H132,2)</f>
        <v>0</v>
      </c>
      <c r="BL132" s="19" t="s">
        <v>275</v>
      </c>
      <c r="BM132" s="225" t="s">
        <v>914</v>
      </c>
    </row>
    <row r="133" s="2" customFormat="1">
      <c r="A133" s="40"/>
      <c r="B133" s="41"/>
      <c r="C133" s="42"/>
      <c r="D133" s="227" t="s">
        <v>171</v>
      </c>
      <c r="E133" s="42"/>
      <c r="F133" s="228" t="s">
        <v>913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171</v>
      </c>
      <c r="AU133" s="19" t="s">
        <v>81</v>
      </c>
    </row>
    <row r="134" s="2" customFormat="1" ht="37.8" customHeight="1">
      <c r="A134" s="40"/>
      <c r="B134" s="41"/>
      <c r="C134" s="214" t="s">
        <v>257</v>
      </c>
      <c r="D134" s="214" t="s">
        <v>164</v>
      </c>
      <c r="E134" s="215" t="s">
        <v>915</v>
      </c>
      <c r="F134" s="216" t="s">
        <v>916</v>
      </c>
      <c r="G134" s="217" t="s">
        <v>381</v>
      </c>
      <c r="H134" s="218">
        <v>1</v>
      </c>
      <c r="I134" s="219"/>
      <c r="J134" s="220">
        <f>ROUND(I134*H134,2)</f>
        <v>0</v>
      </c>
      <c r="K134" s="216" t="s">
        <v>388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275</v>
      </c>
      <c r="AT134" s="225" t="s">
        <v>164</v>
      </c>
      <c r="AU134" s="225" t="s">
        <v>81</v>
      </c>
      <c r="AY134" s="19" t="s">
        <v>162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275</v>
      </c>
      <c r="BM134" s="225" t="s">
        <v>917</v>
      </c>
    </row>
    <row r="135" s="2" customFormat="1">
      <c r="A135" s="40"/>
      <c r="B135" s="41"/>
      <c r="C135" s="42"/>
      <c r="D135" s="227" t="s">
        <v>171</v>
      </c>
      <c r="E135" s="42"/>
      <c r="F135" s="228" t="s">
        <v>916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171</v>
      </c>
      <c r="AU135" s="19" t="s">
        <v>81</v>
      </c>
    </row>
    <row r="136" s="2" customFormat="1" ht="24.15" customHeight="1">
      <c r="A136" s="40"/>
      <c r="B136" s="41"/>
      <c r="C136" s="214" t="s">
        <v>267</v>
      </c>
      <c r="D136" s="214" t="s">
        <v>164</v>
      </c>
      <c r="E136" s="215" t="s">
        <v>918</v>
      </c>
      <c r="F136" s="216" t="s">
        <v>919</v>
      </c>
      <c r="G136" s="217" t="s">
        <v>381</v>
      </c>
      <c r="H136" s="218">
        <v>1</v>
      </c>
      <c r="I136" s="219"/>
      <c r="J136" s="220">
        <f>ROUND(I136*H136,2)</f>
        <v>0</v>
      </c>
      <c r="K136" s="216" t="s">
        <v>168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275</v>
      </c>
      <c r="AT136" s="225" t="s">
        <v>164</v>
      </c>
      <c r="AU136" s="225" t="s">
        <v>81</v>
      </c>
      <c r="AY136" s="19" t="s">
        <v>162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275</v>
      </c>
      <c r="BM136" s="225" t="s">
        <v>920</v>
      </c>
    </row>
    <row r="137" s="2" customFormat="1">
      <c r="A137" s="40"/>
      <c r="B137" s="41"/>
      <c r="C137" s="42"/>
      <c r="D137" s="227" t="s">
        <v>171</v>
      </c>
      <c r="E137" s="42"/>
      <c r="F137" s="228" t="s">
        <v>921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171</v>
      </c>
      <c r="AU137" s="19" t="s">
        <v>81</v>
      </c>
    </row>
    <row r="138" s="2" customFormat="1">
      <c r="A138" s="40"/>
      <c r="B138" s="41"/>
      <c r="C138" s="42"/>
      <c r="D138" s="232" t="s">
        <v>173</v>
      </c>
      <c r="E138" s="42"/>
      <c r="F138" s="233" t="s">
        <v>922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173</v>
      </c>
      <c r="AU138" s="19" t="s">
        <v>81</v>
      </c>
    </row>
    <row r="139" s="2" customFormat="1" ht="24.15" customHeight="1">
      <c r="A139" s="40"/>
      <c r="B139" s="41"/>
      <c r="C139" s="256" t="s">
        <v>275</v>
      </c>
      <c r="D139" s="256" t="s">
        <v>237</v>
      </c>
      <c r="E139" s="257" t="s">
        <v>923</v>
      </c>
      <c r="F139" s="258" t="s">
        <v>924</v>
      </c>
      <c r="G139" s="259" t="s">
        <v>381</v>
      </c>
      <c r="H139" s="260">
        <v>1</v>
      </c>
      <c r="I139" s="261"/>
      <c r="J139" s="262">
        <f>ROUND(I139*H139,2)</f>
        <v>0</v>
      </c>
      <c r="K139" s="258" t="s">
        <v>168</v>
      </c>
      <c r="L139" s="263"/>
      <c r="M139" s="264" t="s">
        <v>19</v>
      </c>
      <c r="N139" s="265" t="s">
        <v>43</v>
      </c>
      <c r="O139" s="86"/>
      <c r="P139" s="223">
        <f>O139*H139</f>
        <v>0</v>
      </c>
      <c r="Q139" s="223">
        <v>4.0000000000000003E-05</v>
      </c>
      <c r="R139" s="223">
        <f>Q139*H139</f>
        <v>4.0000000000000003E-05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378</v>
      </c>
      <c r="AT139" s="225" t="s">
        <v>237</v>
      </c>
      <c r="AU139" s="225" t="s">
        <v>81</v>
      </c>
      <c r="AY139" s="19" t="s">
        <v>162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275</v>
      </c>
      <c r="BM139" s="225" t="s">
        <v>925</v>
      </c>
    </row>
    <row r="140" s="2" customFormat="1">
      <c r="A140" s="40"/>
      <c r="B140" s="41"/>
      <c r="C140" s="42"/>
      <c r="D140" s="227" t="s">
        <v>171</v>
      </c>
      <c r="E140" s="42"/>
      <c r="F140" s="228" t="s">
        <v>924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171</v>
      </c>
      <c r="AU140" s="19" t="s">
        <v>81</v>
      </c>
    </row>
    <row r="141" s="2" customFormat="1" ht="16.5" customHeight="1">
      <c r="A141" s="40"/>
      <c r="B141" s="41"/>
      <c r="C141" s="256" t="s">
        <v>280</v>
      </c>
      <c r="D141" s="256" t="s">
        <v>237</v>
      </c>
      <c r="E141" s="257" t="s">
        <v>926</v>
      </c>
      <c r="F141" s="258" t="s">
        <v>927</v>
      </c>
      <c r="G141" s="259" t="s">
        <v>381</v>
      </c>
      <c r="H141" s="260">
        <v>1</v>
      </c>
      <c r="I141" s="261"/>
      <c r="J141" s="262">
        <f>ROUND(I141*H141,2)</f>
        <v>0</v>
      </c>
      <c r="K141" s="258" t="s">
        <v>168</v>
      </c>
      <c r="L141" s="263"/>
      <c r="M141" s="264" t="s">
        <v>19</v>
      </c>
      <c r="N141" s="265" t="s">
        <v>43</v>
      </c>
      <c r="O141" s="86"/>
      <c r="P141" s="223">
        <f>O141*H141</f>
        <v>0</v>
      </c>
      <c r="Q141" s="223">
        <v>3.0000000000000001E-05</v>
      </c>
      <c r="R141" s="223">
        <f>Q141*H141</f>
        <v>3.0000000000000001E-05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378</v>
      </c>
      <c r="AT141" s="225" t="s">
        <v>237</v>
      </c>
      <c r="AU141" s="225" t="s">
        <v>81</v>
      </c>
      <c r="AY141" s="19" t="s">
        <v>162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275</v>
      </c>
      <c r="BM141" s="225" t="s">
        <v>928</v>
      </c>
    </row>
    <row r="142" s="2" customFormat="1">
      <c r="A142" s="40"/>
      <c r="B142" s="41"/>
      <c r="C142" s="42"/>
      <c r="D142" s="227" t="s">
        <v>171</v>
      </c>
      <c r="E142" s="42"/>
      <c r="F142" s="228" t="s">
        <v>927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171</v>
      </c>
      <c r="AU142" s="19" t="s">
        <v>81</v>
      </c>
    </row>
    <row r="143" s="2" customFormat="1" ht="16.5" customHeight="1">
      <c r="A143" s="40"/>
      <c r="B143" s="41"/>
      <c r="C143" s="256" t="s">
        <v>287</v>
      </c>
      <c r="D143" s="256" t="s">
        <v>237</v>
      </c>
      <c r="E143" s="257" t="s">
        <v>929</v>
      </c>
      <c r="F143" s="258" t="s">
        <v>930</v>
      </c>
      <c r="G143" s="259" t="s">
        <v>381</v>
      </c>
      <c r="H143" s="260">
        <v>1</v>
      </c>
      <c r="I143" s="261"/>
      <c r="J143" s="262">
        <f>ROUND(I143*H143,2)</f>
        <v>0</v>
      </c>
      <c r="K143" s="258" t="s">
        <v>168</v>
      </c>
      <c r="L143" s="263"/>
      <c r="M143" s="264" t="s">
        <v>19</v>
      </c>
      <c r="N143" s="265" t="s">
        <v>43</v>
      </c>
      <c r="O143" s="86"/>
      <c r="P143" s="223">
        <f>O143*H143</f>
        <v>0</v>
      </c>
      <c r="Q143" s="223">
        <v>1.0000000000000001E-05</v>
      </c>
      <c r="R143" s="223">
        <f>Q143*H143</f>
        <v>1.0000000000000001E-05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378</v>
      </c>
      <c r="AT143" s="225" t="s">
        <v>237</v>
      </c>
      <c r="AU143" s="225" t="s">
        <v>81</v>
      </c>
      <c r="AY143" s="19" t="s">
        <v>162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275</v>
      </c>
      <c r="BM143" s="225" t="s">
        <v>931</v>
      </c>
    </row>
    <row r="144" s="2" customFormat="1">
      <c r="A144" s="40"/>
      <c r="B144" s="41"/>
      <c r="C144" s="42"/>
      <c r="D144" s="227" t="s">
        <v>171</v>
      </c>
      <c r="E144" s="42"/>
      <c r="F144" s="228" t="s">
        <v>930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171</v>
      </c>
      <c r="AU144" s="19" t="s">
        <v>81</v>
      </c>
    </row>
    <row r="145" s="2" customFormat="1" ht="24.15" customHeight="1">
      <c r="A145" s="40"/>
      <c r="B145" s="41"/>
      <c r="C145" s="214" t="s">
        <v>290</v>
      </c>
      <c r="D145" s="214" t="s">
        <v>164</v>
      </c>
      <c r="E145" s="215" t="s">
        <v>932</v>
      </c>
      <c r="F145" s="216" t="s">
        <v>933</v>
      </c>
      <c r="G145" s="217" t="s">
        <v>381</v>
      </c>
      <c r="H145" s="218">
        <v>1</v>
      </c>
      <c r="I145" s="219"/>
      <c r="J145" s="220">
        <f>ROUND(I145*H145,2)</f>
        <v>0</v>
      </c>
      <c r="K145" s="216" t="s">
        <v>168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275</v>
      </c>
      <c r="AT145" s="225" t="s">
        <v>164</v>
      </c>
      <c r="AU145" s="225" t="s">
        <v>81</v>
      </c>
      <c r="AY145" s="19" t="s">
        <v>162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275</v>
      </c>
      <c r="BM145" s="225" t="s">
        <v>934</v>
      </c>
    </row>
    <row r="146" s="2" customFormat="1">
      <c r="A146" s="40"/>
      <c r="B146" s="41"/>
      <c r="C146" s="42"/>
      <c r="D146" s="227" t="s">
        <v>171</v>
      </c>
      <c r="E146" s="42"/>
      <c r="F146" s="228" t="s">
        <v>935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171</v>
      </c>
      <c r="AU146" s="19" t="s">
        <v>81</v>
      </c>
    </row>
    <row r="147" s="2" customFormat="1">
      <c r="A147" s="40"/>
      <c r="B147" s="41"/>
      <c r="C147" s="42"/>
      <c r="D147" s="232" t="s">
        <v>173</v>
      </c>
      <c r="E147" s="42"/>
      <c r="F147" s="233" t="s">
        <v>936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173</v>
      </c>
      <c r="AU147" s="19" t="s">
        <v>81</v>
      </c>
    </row>
    <row r="148" s="2" customFormat="1" ht="24.15" customHeight="1">
      <c r="A148" s="40"/>
      <c r="B148" s="41"/>
      <c r="C148" s="256" t="s">
        <v>297</v>
      </c>
      <c r="D148" s="256" t="s">
        <v>237</v>
      </c>
      <c r="E148" s="257" t="s">
        <v>937</v>
      </c>
      <c r="F148" s="258" t="s">
        <v>938</v>
      </c>
      <c r="G148" s="259" t="s">
        <v>381</v>
      </c>
      <c r="H148" s="260">
        <v>1</v>
      </c>
      <c r="I148" s="261"/>
      <c r="J148" s="262">
        <f>ROUND(I148*H148,2)</f>
        <v>0</v>
      </c>
      <c r="K148" s="258" t="s">
        <v>168</v>
      </c>
      <c r="L148" s="263"/>
      <c r="M148" s="264" t="s">
        <v>19</v>
      </c>
      <c r="N148" s="265" t="s">
        <v>43</v>
      </c>
      <c r="O148" s="86"/>
      <c r="P148" s="223">
        <f>O148*H148</f>
        <v>0</v>
      </c>
      <c r="Q148" s="223">
        <v>0.0010499999999999999</v>
      </c>
      <c r="R148" s="223">
        <f>Q148*H148</f>
        <v>0.0010499999999999999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378</v>
      </c>
      <c r="AT148" s="225" t="s">
        <v>237</v>
      </c>
      <c r="AU148" s="225" t="s">
        <v>81</v>
      </c>
      <c r="AY148" s="19" t="s">
        <v>162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275</v>
      </c>
      <c r="BM148" s="225" t="s">
        <v>939</v>
      </c>
    </row>
    <row r="149" s="2" customFormat="1">
      <c r="A149" s="40"/>
      <c r="B149" s="41"/>
      <c r="C149" s="42"/>
      <c r="D149" s="227" t="s">
        <v>171</v>
      </c>
      <c r="E149" s="42"/>
      <c r="F149" s="228" t="s">
        <v>938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171</v>
      </c>
      <c r="AU149" s="19" t="s">
        <v>81</v>
      </c>
    </row>
    <row r="150" s="2" customFormat="1" ht="24.15" customHeight="1">
      <c r="A150" s="40"/>
      <c r="B150" s="41"/>
      <c r="C150" s="214" t="s">
        <v>7</v>
      </c>
      <c r="D150" s="214" t="s">
        <v>164</v>
      </c>
      <c r="E150" s="215" t="s">
        <v>940</v>
      </c>
      <c r="F150" s="216" t="s">
        <v>941</v>
      </c>
      <c r="G150" s="217" t="s">
        <v>300</v>
      </c>
      <c r="H150" s="218">
        <v>120</v>
      </c>
      <c r="I150" s="219"/>
      <c r="J150" s="220">
        <f>ROUND(I150*H150,2)</f>
        <v>0</v>
      </c>
      <c r="K150" s="216" t="s">
        <v>168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275</v>
      </c>
      <c r="AT150" s="225" t="s">
        <v>164</v>
      </c>
      <c r="AU150" s="225" t="s">
        <v>81</v>
      </c>
      <c r="AY150" s="19" t="s">
        <v>162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275</v>
      </c>
      <c r="BM150" s="225" t="s">
        <v>942</v>
      </c>
    </row>
    <row r="151" s="2" customFormat="1">
      <c r="A151" s="40"/>
      <c r="B151" s="41"/>
      <c r="C151" s="42"/>
      <c r="D151" s="227" t="s">
        <v>171</v>
      </c>
      <c r="E151" s="42"/>
      <c r="F151" s="228" t="s">
        <v>943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171</v>
      </c>
      <c r="AU151" s="19" t="s">
        <v>81</v>
      </c>
    </row>
    <row r="152" s="2" customFormat="1">
      <c r="A152" s="40"/>
      <c r="B152" s="41"/>
      <c r="C152" s="42"/>
      <c r="D152" s="232" t="s">
        <v>173</v>
      </c>
      <c r="E152" s="42"/>
      <c r="F152" s="233" t="s">
        <v>944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173</v>
      </c>
      <c r="AU152" s="19" t="s">
        <v>81</v>
      </c>
    </row>
    <row r="153" s="2" customFormat="1" ht="16.5" customHeight="1">
      <c r="A153" s="40"/>
      <c r="B153" s="41"/>
      <c r="C153" s="256" t="s">
        <v>312</v>
      </c>
      <c r="D153" s="256" t="s">
        <v>237</v>
      </c>
      <c r="E153" s="257" t="s">
        <v>945</v>
      </c>
      <c r="F153" s="258" t="s">
        <v>946</v>
      </c>
      <c r="G153" s="259" t="s">
        <v>947</v>
      </c>
      <c r="H153" s="260">
        <v>126.72</v>
      </c>
      <c r="I153" s="261"/>
      <c r="J153" s="262">
        <f>ROUND(I153*H153,2)</f>
        <v>0</v>
      </c>
      <c r="K153" s="258" t="s">
        <v>168</v>
      </c>
      <c r="L153" s="263"/>
      <c r="M153" s="264" t="s">
        <v>19</v>
      </c>
      <c r="N153" s="265" t="s">
        <v>43</v>
      </c>
      <c r="O153" s="86"/>
      <c r="P153" s="223">
        <f>O153*H153</f>
        <v>0</v>
      </c>
      <c r="Q153" s="223">
        <v>0.001</v>
      </c>
      <c r="R153" s="223">
        <f>Q153*H153</f>
        <v>0.12672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378</v>
      </c>
      <c r="AT153" s="225" t="s">
        <v>237</v>
      </c>
      <c r="AU153" s="225" t="s">
        <v>81</v>
      </c>
      <c r="AY153" s="19" t="s">
        <v>162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275</v>
      </c>
      <c r="BM153" s="225" t="s">
        <v>948</v>
      </c>
    </row>
    <row r="154" s="2" customFormat="1">
      <c r="A154" s="40"/>
      <c r="B154" s="41"/>
      <c r="C154" s="42"/>
      <c r="D154" s="227" t="s">
        <v>171</v>
      </c>
      <c r="E154" s="42"/>
      <c r="F154" s="228" t="s">
        <v>946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171</v>
      </c>
      <c r="AU154" s="19" t="s">
        <v>81</v>
      </c>
    </row>
    <row r="155" s="13" customFormat="1">
      <c r="A155" s="13"/>
      <c r="B155" s="234"/>
      <c r="C155" s="235"/>
      <c r="D155" s="227" t="s">
        <v>175</v>
      </c>
      <c r="E155" s="236" t="s">
        <v>19</v>
      </c>
      <c r="F155" s="237" t="s">
        <v>949</v>
      </c>
      <c r="G155" s="235"/>
      <c r="H155" s="238">
        <v>115.2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175</v>
      </c>
      <c r="AU155" s="244" t="s">
        <v>81</v>
      </c>
      <c r="AV155" s="13" t="s">
        <v>81</v>
      </c>
      <c r="AW155" s="13" t="s">
        <v>33</v>
      </c>
      <c r="AX155" s="13" t="s">
        <v>79</v>
      </c>
      <c r="AY155" s="244" t="s">
        <v>162</v>
      </c>
    </row>
    <row r="156" s="13" customFormat="1">
      <c r="A156" s="13"/>
      <c r="B156" s="234"/>
      <c r="C156" s="235"/>
      <c r="D156" s="227" t="s">
        <v>175</v>
      </c>
      <c r="E156" s="235"/>
      <c r="F156" s="237" t="s">
        <v>950</v>
      </c>
      <c r="G156" s="235"/>
      <c r="H156" s="238">
        <v>126.72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175</v>
      </c>
      <c r="AU156" s="244" t="s">
        <v>81</v>
      </c>
      <c r="AV156" s="13" t="s">
        <v>81</v>
      </c>
      <c r="AW156" s="13" t="s">
        <v>4</v>
      </c>
      <c r="AX156" s="13" t="s">
        <v>79</v>
      </c>
      <c r="AY156" s="244" t="s">
        <v>162</v>
      </c>
    </row>
    <row r="157" s="2" customFormat="1" ht="16.5" customHeight="1">
      <c r="A157" s="40"/>
      <c r="B157" s="41"/>
      <c r="C157" s="214" t="s">
        <v>315</v>
      </c>
      <c r="D157" s="214" t="s">
        <v>164</v>
      </c>
      <c r="E157" s="215" t="s">
        <v>951</v>
      </c>
      <c r="F157" s="216" t="s">
        <v>952</v>
      </c>
      <c r="G157" s="217" t="s">
        <v>381</v>
      </c>
      <c r="H157" s="218">
        <v>8</v>
      </c>
      <c r="I157" s="219"/>
      <c r="J157" s="220">
        <f>ROUND(I157*H157,2)</f>
        <v>0</v>
      </c>
      <c r="K157" s="216" t="s">
        <v>168</v>
      </c>
      <c r="L157" s="46"/>
      <c r="M157" s="221" t="s">
        <v>19</v>
      </c>
      <c r="N157" s="222" t="s">
        <v>43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275</v>
      </c>
      <c r="AT157" s="225" t="s">
        <v>164</v>
      </c>
      <c r="AU157" s="225" t="s">
        <v>81</v>
      </c>
      <c r="AY157" s="19" t="s">
        <v>162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275</v>
      </c>
      <c r="BM157" s="225" t="s">
        <v>953</v>
      </c>
    </row>
    <row r="158" s="2" customFormat="1">
      <c r="A158" s="40"/>
      <c r="B158" s="41"/>
      <c r="C158" s="42"/>
      <c r="D158" s="227" t="s">
        <v>171</v>
      </c>
      <c r="E158" s="42"/>
      <c r="F158" s="228" t="s">
        <v>954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171</v>
      </c>
      <c r="AU158" s="19" t="s">
        <v>81</v>
      </c>
    </row>
    <row r="159" s="2" customFormat="1">
      <c r="A159" s="40"/>
      <c r="B159" s="41"/>
      <c r="C159" s="42"/>
      <c r="D159" s="232" t="s">
        <v>173</v>
      </c>
      <c r="E159" s="42"/>
      <c r="F159" s="233" t="s">
        <v>955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173</v>
      </c>
      <c r="AU159" s="19" t="s">
        <v>81</v>
      </c>
    </row>
    <row r="160" s="2" customFormat="1" ht="16.5" customHeight="1">
      <c r="A160" s="40"/>
      <c r="B160" s="41"/>
      <c r="C160" s="256" t="s">
        <v>322</v>
      </c>
      <c r="D160" s="256" t="s">
        <v>237</v>
      </c>
      <c r="E160" s="257" t="s">
        <v>956</v>
      </c>
      <c r="F160" s="258" t="s">
        <v>957</v>
      </c>
      <c r="G160" s="259" t="s">
        <v>381</v>
      </c>
      <c r="H160" s="260">
        <v>8</v>
      </c>
      <c r="I160" s="261"/>
      <c r="J160" s="262">
        <f>ROUND(I160*H160,2)</f>
        <v>0</v>
      </c>
      <c r="K160" s="258" t="s">
        <v>168</v>
      </c>
      <c r="L160" s="263"/>
      <c r="M160" s="264" t="s">
        <v>19</v>
      </c>
      <c r="N160" s="265" t="s">
        <v>43</v>
      </c>
      <c r="O160" s="86"/>
      <c r="P160" s="223">
        <f>O160*H160</f>
        <v>0</v>
      </c>
      <c r="Q160" s="223">
        <v>0.00013999999999999999</v>
      </c>
      <c r="R160" s="223">
        <f>Q160*H160</f>
        <v>0.0011199999999999999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378</v>
      </c>
      <c r="AT160" s="225" t="s">
        <v>237</v>
      </c>
      <c r="AU160" s="225" t="s">
        <v>81</v>
      </c>
      <c r="AY160" s="19" t="s">
        <v>162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275</v>
      </c>
      <c r="BM160" s="225" t="s">
        <v>958</v>
      </c>
    </row>
    <row r="161" s="2" customFormat="1">
      <c r="A161" s="40"/>
      <c r="B161" s="41"/>
      <c r="C161" s="42"/>
      <c r="D161" s="227" t="s">
        <v>171</v>
      </c>
      <c r="E161" s="42"/>
      <c r="F161" s="228" t="s">
        <v>957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171</v>
      </c>
      <c r="AU161" s="19" t="s">
        <v>81</v>
      </c>
    </row>
    <row r="162" s="2" customFormat="1" ht="16.5" customHeight="1">
      <c r="A162" s="40"/>
      <c r="B162" s="41"/>
      <c r="C162" s="214" t="s">
        <v>329</v>
      </c>
      <c r="D162" s="214" t="s">
        <v>164</v>
      </c>
      <c r="E162" s="215" t="s">
        <v>959</v>
      </c>
      <c r="F162" s="216" t="s">
        <v>960</v>
      </c>
      <c r="G162" s="217" t="s">
        <v>381</v>
      </c>
      <c r="H162" s="218">
        <v>20</v>
      </c>
      <c r="I162" s="219"/>
      <c r="J162" s="220">
        <f>ROUND(I162*H162,2)</f>
        <v>0</v>
      </c>
      <c r="K162" s="216" t="s">
        <v>168</v>
      </c>
      <c r="L162" s="46"/>
      <c r="M162" s="221" t="s">
        <v>19</v>
      </c>
      <c r="N162" s="222" t="s">
        <v>43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275</v>
      </c>
      <c r="AT162" s="225" t="s">
        <v>164</v>
      </c>
      <c r="AU162" s="225" t="s">
        <v>81</v>
      </c>
      <c r="AY162" s="19" t="s">
        <v>162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275</v>
      </c>
      <c r="BM162" s="225" t="s">
        <v>961</v>
      </c>
    </row>
    <row r="163" s="2" customFormat="1">
      <c r="A163" s="40"/>
      <c r="B163" s="41"/>
      <c r="C163" s="42"/>
      <c r="D163" s="227" t="s">
        <v>171</v>
      </c>
      <c r="E163" s="42"/>
      <c r="F163" s="228" t="s">
        <v>962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171</v>
      </c>
      <c r="AU163" s="19" t="s">
        <v>81</v>
      </c>
    </row>
    <row r="164" s="2" customFormat="1">
      <c r="A164" s="40"/>
      <c r="B164" s="41"/>
      <c r="C164" s="42"/>
      <c r="D164" s="232" t="s">
        <v>173</v>
      </c>
      <c r="E164" s="42"/>
      <c r="F164" s="233" t="s">
        <v>963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173</v>
      </c>
      <c r="AU164" s="19" t="s">
        <v>81</v>
      </c>
    </row>
    <row r="165" s="2" customFormat="1" ht="24.15" customHeight="1">
      <c r="A165" s="40"/>
      <c r="B165" s="41"/>
      <c r="C165" s="256" t="s">
        <v>336</v>
      </c>
      <c r="D165" s="256" t="s">
        <v>237</v>
      </c>
      <c r="E165" s="257" t="s">
        <v>964</v>
      </c>
      <c r="F165" s="258" t="s">
        <v>965</v>
      </c>
      <c r="G165" s="259" t="s">
        <v>381</v>
      </c>
      <c r="H165" s="260">
        <v>20</v>
      </c>
      <c r="I165" s="261"/>
      <c r="J165" s="262">
        <f>ROUND(I165*H165,2)</f>
        <v>0</v>
      </c>
      <c r="K165" s="258" t="s">
        <v>168</v>
      </c>
      <c r="L165" s="263"/>
      <c r="M165" s="264" t="s">
        <v>19</v>
      </c>
      <c r="N165" s="265" t="s">
        <v>43</v>
      </c>
      <c r="O165" s="86"/>
      <c r="P165" s="223">
        <f>O165*H165</f>
        <v>0</v>
      </c>
      <c r="Q165" s="223">
        <v>0.00027999999999999998</v>
      </c>
      <c r="R165" s="223">
        <f>Q165*H165</f>
        <v>0.0055999999999999991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378</v>
      </c>
      <c r="AT165" s="225" t="s">
        <v>237</v>
      </c>
      <c r="AU165" s="225" t="s">
        <v>81</v>
      </c>
      <c r="AY165" s="19" t="s">
        <v>162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275</v>
      </c>
      <c r="BM165" s="225" t="s">
        <v>966</v>
      </c>
    </row>
    <row r="166" s="2" customFormat="1">
      <c r="A166" s="40"/>
      <c r="B166" s="41"/>
      <c r="C166" s="42"/>
      <c r="D166" s="227" t="s">
        <v>171</v>
      </c>
      <c r="E166" s="42"/>
      <c r="F166" s="228" t="s">
        <v>965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171</v>
      </c>
      <c r="AU166" s="19" t="s">
        <v>81</v>
      </c>
    </row>
    <row r="167" s="2" customFormat="1" ht="16.5" customHeight="1">
      <c r="A167" s="40"/>
      <c r="B167" s="41"/>
      <c r="C167" s="214" t="s">
        <v>343</v>
      </c>
      <c r="D167" s="214" t="s">
        <v>164</v>
      </c>
      <c r="E167" s="215" t="s">
        <v>967</v>
      </c>
      <c r="F167" s="216" t="s">
        <v>968</v>
      </c>
      <c r="G167" s="217" t="s">
        <v>381</v>
      </c>
      <c r="H167" s="218">
        <v>20</v>
      </c>
      <c r="I167" s="219"/>
      <c r="J167" s="220">
        <f>ROUND(I167*H167,2)</f>
        <v>0</v>
      </c>
      <c r="K167" s="216" t="s">
        <v>388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275</v>
      </c>
      <c r="AT167" s="225" t="s">
        <v>164</v>
      </c>
      <c r="AU167" s="225" t="s">
        <v>81</v>
      </c>
      <c r="AY167" s="19" t="s">
        <v>162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275</v>
      </c>
      <c r="BM167" s="225" t="s">
        <v>969</v>
      </c>
    </row>
    <row r="168" s="2" customFormat="1">
      <c r="A168" s="40"/>
      <c r="B168" s="41"/>
      <c r="C168" s="42"/>
      <c r="D168" s="227" t="s">
        <v>171</v>
      </c>
      <c r="E168" s="42"/>
      <c r="F168" s="228" t="s">
        <v>968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171</v>
      </c>
      <c r="AU168" s="19" t="s">
        <v>81</v>
      </c>
    </row>
    <row r="169" s="2" customFormat="1" ht="16.5" customHeight="1">
      <c r="A169" s="40"/>
      <c r="B169" s="41"/>
      <c r="C169" s="256" t="s">
        <v>350</v>
      </c>
      <c r="D169" s="256" t="s">
        <v>237</v>
      </c>
      <c r="E169" s="257" t="s">
        <v>970</v>
      </c>
      <c r="F169" s="258" t="s">
        <v>971</v>
      </c>
      <c r="G169" s="259" t="s">
        <v>381</v>
      </c>
      <c r="H169" s="260">
        <v>2</v>
      </c>
      <c r="I169" s="261"/>
      <c r="J169" s="262">
        <f>ROUND(I169*H169,2)</f>
        <v>0</v>
      </c>
      <c r="K169" s="258" t="s">
        <v>168</v>
      </c>
      <c r="L169" s="263"/>
      <c r="M169" s="264" t="s">
        <v>19</v>
      </c>
      <c r="N169" s="265" t="s">
        <v>43</v>
      </c>
      <c r="O169" s="86"/>
      <c r="P169" s="223">
        <f>O169*H169</f>
        <v>0</v>
      </c>
      <c r="Q169" s="223">
        <v>0.00029999999999999997</v>
      </c>
      <c r="R169" s="223">
        <f>Q169*H169</f>
        <v>0.00059999999999999995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378</v>
      </c>
      <c r="AT169" s="225" t="s">
        <v>237</v>
      </c>
      <c r="AU169" s="225" t="s">
        <v>81</v>
      </c>
      <c r="AY169" s="19" t="s">
        <v>162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275</v>
      </c>
      <c r="BM169" s="225" t="s">
        <v>972</v>
      </c>
    </row>
    <row r="170" s="2" customFormat="1">
      <c r="A170" s="40"/>
      <c r="B170" s="41"/>
      <c r="C170" s="42"/>
      <c r="D170" s="227" t="s">
        <v>171</v>
      </c>
      <c r="E170" s="42"/>
      <c r="F170" s="228" t="s">
        <v>971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171</v>
      </c>
      <c r="AU170" s="19" t="s">
        <v>81</v>
      </c>
    </row>
    <row r="171" s="2" customFormat="1" ht="24.15" customHeight="1">
      <c r="A171" s="40"/>
      <c r="B171" s="41"/>
      <c r="C171" s="214" t="s">
        <v>357</v>
      </c>
      <c r="D171" s="214" t="s">
        <v>164</v>
      </c>
      <c r="E171" s="215" t="s">
        <v>973</v>
      </c>
      <c r="F171" s="216" t="s">
        <v>974</v>
      </c>
      <c r="G171" s="217" t="s">
        <v>381</v>
      </c>
      <c r="H171" s="218">
        <v>1</v>
      </c>
      <c r="I171" s="219"/>
      <c r="J171" s="220">
        <f>ROUND(I171*H171,2)</f>
        <v>0</v>
      </c>
      <c r="K171" s="216" t="s">
        <v>168</v>
      </c>
      <c r="L171" s="46"/>
      <c r="M171" s="221" t="s">
        <v>19</v>
      </c>
      <c r="N171" s="222" t="s">
        <v>43</v>
      </c>
      <c r="O171" s="86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275</v>
      </c>
      <c r="AT171" s="225" t="s">
        <v>164</v>
      </c>
      <c r="AU171" s="225" t="s">
        <v>81</v>
      </c>
      <c r="AY171" s="19" t="s">
        <v>162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79</v>
      </c>
      <c r="BK171" s="226">
        <f>ROUND(I171*H171,2)</f>
        <v>0</v>
      </c>
      <c r="BL171" s="19" t="s">
        <v>275</v>
      </c>
      <c r="BM171" s="225" t="s">
        <v>975</v>
      </c>
    </row>
    <row r="172" s="2" customFormat="1">
      <c r="A172" s="40"/>
      <c r="B172" s="41"/>
      <c r="C172" s="42"/>
      <c r="D172" s="227" t="s">
        <v>171</v>
      </c>
      <c r="E172" s="42"/>
      <c r="F172" s="228" t="s">
        <v>976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171</v>
      </c>
      <c r="AU172" s="19" t="s">
        <v>81</v>
      </c>
    </row>
    <row r="173" s="2" customFormat="1">
      <c r="A173" s="40"/>
      <c r="B173" s="41"/>
      <c r="C173" s="42"/>
      <c r="D173" s="232" t="s">
        <v>173</v>
      </c>
      <c r="E173" s="42"/>
      <c r="F173" s="233" t="s">
        <v>977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173</v>
      </c>
      <c r="AU173" s="19" t="s">
        <v>81</v>
      </c>
    </row>
    <row r="174" s="2" customFormat="1" ht="16.5" customHeight="1">
      <c r="A174" s="40"/>
      <c r="B174" s="41"/>
      <c r="C174" s="214" t="s">
        <v>363</v>
      </c>
      <c r="D174" s="214" t="s">
        <v>164</v>
      </c>
      <c r="E174" s="215" t="s">
        <v>978</v>
      </c>
      <c r="F174" s="216" t="s">
        <v>979</v>
      </c>
      <c r="G174" s="217" t="s">
        <v>381</v>
      </c>
      <c r="H174" s="218">
        <v>30</v>
      </c>
      <c r="I174" s="219"/>
      <c r="J174" s="220">
        <f>ROUND(I174*H174,2)</f>
        <v>0</v>
      </c>
      <c r="K174" s="216" t="s">
        <v>168</v>
      </c>
      <c r="L174" s="46"/>
      <c r="M174" s="221" t="s">
        <v>19</v>
      </c>
      <c r="N174" s="222" t="s">
        <v>43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275</v>
      </c>
      <c r="AT174" s="225" t="s">
        <v>164</v>
      </c>
      <c r="AU174" s="225" t="s">
        <v>81</v>
      </c>
      <c r="AY174" s="19" t="s">
        <v>162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275</v>
      </c>
      <c r="BM174" s="225" t="s">
        <v>980</v>
      </c>
    </row>
    <row r="175" s="2" customFormat="1">
      <c r="A175" s="40"/>
      <c r="B175" s="41"/>
      <c r="C175" s="42"/>
      <c r="D175" s="227" t="s">
        <v>171</v>
      </c>
      <c r="E175" s="42"/>
      <c r="F175" s="228" t="s">
        <v>981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171</v>
      </c>
      <c r="AU175" s="19" t="s">
        <v>81</v>
      </c>
    </row>
    <row r="176" s="2" customFormat="1">
      <c r="A176" s="40"/>
      <c r="B176" s="41"/>
      <c r="C176" s="42"/>
      <c r="D176" s="232" t="s">
        <v>173</v>
      </c>
      <c r="E176" s="42"/>
      <c r="F176" s="233" t="s">
        <v>982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173</v>
      </c>
      <c r="AU176" s="19" t="s">
        <v>81</v>
      </c>
    </row>
    <row r="177" s="2" customFormat="1" ht="16.5" customHeight="1">
      <c r="A177" s="40"/>
      <c r="B177" s="41"/>
      <c r="C177" s="256" t="s">
        <v>371</v>
      </c>
      <c r="D177" s="256" t="s">
        <v>237</v>
      </c>
      <c r="E177" s="257" t="s">
        <v>983</v>
      </c>
      <c r="F177" s="258" t="s">
        <v>984</v>
      </c>
      <c r="G177" s="259" t="s">
        <v>381</v>
      </c>
      <c r="H177" s="260">
        <v>30</v>
      </c>
      <c r="I177" s="261"/>
      <c r="J177" s="262">
        <f>ROUND(I177*H177,2)</f>
        <v>0</v>
      </c>
      <c r="K177" s="258" t="s">
        <v>168</v>
      </c>
      <c r="L177" s="263"/>
      <c r="M177" s="264" t="s">
        <v>19</v>
      </c>
      <c r="N177" s="265" t="s">
        <v>43</v>
      </c>
      <c r="O177" s="86"/>
      <c r="P177" s="223">
        <f>O177*H177</f>
        <v>0</v>
      </c>
      <c r="Q177" s="223">
        <v>9.0000000000000006E-05</v>
      </c>
      <c r="R177" s="223">
        <f>Q177*H177</f>
        <v>0.0027000000000000001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378</v>
      </c>
      <c r="AT177" s="225" t="s">
        <v>237</v>
      </c>
      <c r="AU177" s="225" t="s">
        <v>81</v>
      </c>
      <c r="AY177" s="19" t="s">
        <v>162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275</v>
      </c>
      <c r="BM177" s="225" t="s">
        <v>985</v>
      </c>
    </row>
    <row r="178" s="2" customFormat="1">
      <c r="A178" s="40"/>
      <c r="B178" s="41"/>
      <c r="C178" s="42"/>
      <c r="D178" s="227" t="s">
        <v>171</v>
      </c>
      <c r="E178" s="42"/>
      <c r="F178" s="228" t="s">
        <v>984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171</v>
      </c>
      <c r="AU178" s="19" t="s">
        <v>81</v>
      </c>
    </row>
    <row r="179" s="2" customFormat="1" ht="24.15" customHeight="1">
      <c r="A179" s="40"/>
      <c r="B179" s="41"/>
      <c r="C179" s="214" t="s">
        <v>378</v>
      </c>
      <c r="D179" s="214" t="s">
        <v>164</v>
      </c>
      <c r="E179" s="215" t="s">
        <v>986</v>
      </c>
      <c r="F179" s="216" t="s">
        <v>987</v>
      </c>
      <c r="G179" s="217" t="s">
        <v>212</v>
      </c>
      <c r="H179" s="218">
        <v>0.26400000000000001</v>
      </c>
      <c r="I179" s="219"/>
      <c r="J179" s="220">
        <f>ROUND(I179*H179,2)</f>
        <v>0</v>
      </c>
      <c r="K179" s="216" t="s">
        <v>168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</v>
      </c>
      <c r="R179" s="223">
        <f>Q179*H179</f>
        <v>0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275</v>
      </c>
      <c r="AT179" s="225" t="s">
        <v>164</v>
      </c>
      <c r="AU179" s="225" t="s">
        <v>81</v>
      </c>
      <c r="AY179" s="19" t="s">
        <v>162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275</v>
      </c>
      <c r="BM179" s="225" t="s">
        <v>988</v>
      </c>
    </row>
    <row r="180" s="2" customFormat="1">
      <c r="A180" s="40"/>
      <c r="B180" s="41"/>
      <c r="C180" s="42"/>
      <c r="D180" s="227" t="s">
        <v>171</v>
      </c>
      <c r="E180" s="42"/>
      <c r="F180" s="228" t="s">
        <v>989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171</v>
      </c>
      <c r="AU180" s="19" t="s">
        <v>81</v>
      </c>
    </row>
    <row r="181" s="2" customFormat="1">
      <c r="A181" s="40"/>
      <c r="B181" s="41"/>
      <c r="C181" s="42"/>
      <c r="D181" s="232" t="s">
        <v>173</v>
      </c>
      <c r="E181" s="42"/>
      <c r="F181" s="233" t="s">
        <v>990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173</v>
      </c>
      <c r="AU181" s="19" t="s">
        <v>81</v>
      </c>
    </row>
    <row r="182" s="12" customFormat="1" ht="25.92" customHeight="1">
      <c r="A182" s="12"/>
      <c r="B182" s="198"/>
      <c r="C182" s="199"/>
      <c r="D182" s="200" t="s">
        <v>71</v>
      </c>
      <c r="E182" s="201" t="s">
        <v>237</v>
      </c>
      <c r="F182" s="201" t="s">
        <v>991</v>
      </c>
      <c r="G182" s="199"/>
      <c r="H182" s="199"/>
      <c r="I182" s="202"/>
      <c r="J182" s="203">
        <f>BK182</f>
        <v>0</v>
      </c>
      <c r="K182" s="199"/>
      <c r="L182" s="204"/>
      <c r="M182" s="205"/>
      <c r="N182" s="206"/>
      <c r="O182" s="206"/>
      <c r="P182" s="207">
        <f>P183+P199</f>
        <v>0</v>
      </c>
      <c r="Q182" s="206"/>
      <c r="R182" s="207">
        <f>R183+R199</f>
        <v>13.391482799999997</v>
      </c>
      <c r="S182" s="206"/>
      <c r="T182" s="208">
        <f>T183+T199</f>
        <v>0.064000000000000001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184</v>
      </c>
      <c r="AT182" s="210" t="s">
        <v>71</v>
      </c>
      <c r="AU182" s="210" t="s">
        <v>72</v>
      </c>
      <c r="AY182" s="209" t="s">
        <v>162</v>
      </c>
      <c r="BK182" s="211">
        <f>BK183+BK199</f>
        <v>0</v>
      </c>
    </row>
    <row r="183" s="12" customFormat="1" ht="22.8" customHeight="1">
      <c r="A183" s="12"/>
      <c r="B183" s="198"/>
      <c r="C183" s="199"/>
      <c r="D183" s="200" t="s">
        <v>71</v>
      </c>
      <c r="E183" s="212" t="s">
        <v>992</v>
      </c>
      <c r="F183" s="212" t="s">
        <v>993</v>
      </c>
      <c r="G183" s="199"/>
      <c r="H183" s="199"/>
      <c r="I183" s="202"/>
      <c r="J183" s="213">
        <f>BK183</f>
        <v>0</v>
      </c>
      <c r="K183" s="199"/>
      <c r="L183" s="204"/>
      <c r="M183" s="205"/>
      <c r="N183" s="206"/>
      <c r="O183" s="206"/>
      <c r="P183" s="207">
        <f>SUM(P184:P198)</f>
        <v>0</v>
      </c>
      <c r="Q183" s="206"/>
      <c r="R183" s="207">
        <f>SUM(R184:R198)</f>
        <v>0.37680000000000002</v>
      </c>
      <c r="S183" s="206"/>
      <c r="T183" s="208">
        <f>SUM(T184:T198)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9" t="s">
        <v>184</v>
      </c>
      <c r="AT183" s="210" t="s">
        <v>71</v>
      </c>
      <c r="AU183" s="210" t="s">
        <v>79</v>
      </c>
      <c r="AY183" s="209" t="s">
        <v>162</v>
      </c>
      <c r="BK183" s="211">
        <f>SUM(BK184:BK198)</f>
        <v>0</v>
      </c>
    </row>
    <row r="184" s="2" customFormat="1" ht="33" customHeight="1">
      <c r="A184" s="40"/>
      <c r="B184" s="41"/>
      <c r="C184" s="214" t="s">
        <v>385</v>
      </c>
      <c r="D184" s="214" t="s">
        <v>164</v>
      </c>
      <c r="E184" s="215" t="s">
        <v>994</v>
      </c>
      <c r="F184" s="216" t="s">
        <v>995</v>
      </c>
      <c r="G184" s="217" t="s">
        <v>381</v>
      </c>
      <c r="H184" s="218">
        <v>4</v>
      </c>
      <c r="I184" s="219"/>
      <c r="J184" s="220">
        <f>ROUND(I184*H184,2)</f>
        <v>0</v>
      </c>
      <c r="K184" s="216" t="s">
        <v>168</v>
      </c>
      <c r="L184" s="46"/>
      <c r="M184" s="221" t="s">
        <v>19</v>
      </c>
      <c r="N184" s="222" t="s">
        <v>43</v>
      </c>
      <c r="O184" s="86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5" t="s">
        <v>574</v>
      </c>
      <c r="AT184" s="225" t="s">
        <v>164</v>
      </c>
      <c r="AU184" s="225" t="s">
        <v>81</v>
      </c>
      <c r="AY184" s="19" t="s">
        <v>162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9" t="s">
        <v>79</v>
      </c>
      <c r="BK184" s="226">
        <f>ROUND(I184*H184,2)</f>
        <v>0</v>
      </c>
      <c r="BL184" s="19" t="s">
        <v>574</v>
      </c>
      <c r="BM184" s="225" t="s">
        <v>996</v>
      </c>
    </row>
    <row r="185" s="2" customFormat="1">
      <c r="A185" s="40"/>
      <c r="B185" s="41"/>
      <c r="C185" s="42"/>
      <c r="D185" s="227" t="s">
        <v>171</v>
      </c>
      <c r="E185" s="42"/>
      <c r="F185" s="228" t="s">
        <v>995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171</v>
      </c>
      <c r="AU185" s="19" t="s">
        <v>81</v>
      </c>
    </row>
    <row r="186" s="2" customFormat="1">
      <c r="A186" s="40"/>
      <c r="B186" s="41"/>
      <c r="C186" s="42"/>
      <c r="D186" s="232" t="s">
        <v>173</v>
      </c>
      <c r="E186" s="42"/>
      <c r="F186" s="233" t="s">
        <v>997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173</v>
      </c>
      <c r="AU186" s="19" t="s">
        <v>81</v>
      </c>
    </row>
    <row r="187" s="2" customFormat="1" ht="24.15" customHeight="1">
      <c r="A187" s="40"/>
      <c r="B187" s="41"/>
      <c r="C187" s="256" t="s">
        <v>391</v>
      </c>
      <c r="D187" s="256" t="s">
        <v>237</v>
      </c>
      <c r="E187" s="257" t="s">
        <v>998</v>
      </c>
      <c r="F187" s="258" t="s">
        <v>999</v>
      </c>
      <c r="G187" s="259" t="s">
        <v>381</v>
      </c>
      <c r="H187" s="260">
        <v>4</v>
      </c>
      <c r="I187" s="261"/>
      <c r="J187" s="262">
        <f>ROUND(I187*H187,2)</f>
        <v>0</v>
      </c>
      <c r="K187" s="258" t="s">
        <v>168</v>
      </c>
      <c r="L187" s="263"/>
      <c r="M187" s="264" t="s">
        <v>19</v>
      </c>
      <c r="N187" s="265" t="s">
        <v>43</v>
      </c>
      <c r="O187" s="86"/>
      <c r="P187" s="223">
        <f>O187*H187</f>
        <v>0</v>
      </c>
      <c r="Q187" s="223">
        <v>0.0114</v>
      </c>
      <c r="R187" s="223">
        <f>Q187*H187</f>
        <v>0.045600000000000002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1000</v>
      </c>
      <c r="AT187" s="225" t="s">
        <v>237</v>
      </c>
      <c r="AU187" s="225" t="s">
        <v>81</v>
      </c>
      <c r="AY187" s="19" t="s">
        <v>162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79</v>
      </c>
      <c r="BK187" s="226">
        <f>ROUND(I187*H187,2)</f>
        <v>0</v>
      </c>
      <c r="BL187" s="19" t="s">
        <v>1000</v>
      </c>
      <c r="BM187" s="225" t="s">
        <v>1001</v>
      </c>
    </row>
    <row r="188" s="2" customFormat="1">
      <c r="A188" s="40"/>
      <c r="B188" s="41"/>
      <c r="C188" s="42"/>
      <c r="D188" s="227" t="s">
        <v>171</v>
      </c>
      <c r="E188" s="42"/>
      <c r="F188" s="228" t="s">
        <v>999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171</v>
      </c>
      <c r="AU188" s="19" t="s">
        <v>81</v>
      </c>
    </row>
    <row r="189" s="2" customFormat="1" ht="16.5" customHeight="1">
      <c r="A189" s="40"/>
      <c r="B189" s="41"/>
      <c r="C189" s="214" t="s">
        <v>395</v>
      </c>
      <c r="D189" s="214" t="s">
        <v>164</v>
      </c>
      <c r="E189" s="215" t="s">
        <v>1002</v>
      </c>
      <c r="F189" s="216" t="s">
        <v>1003</v>
      </c>
      <c r="G189" s="217" t="s">
        <v>381</v>
      </c>
      <c r="H189" s="218">
        <v>4</v>
      </c>
      <c r="I189" s="219"/>
      <c r="J189" s="220">
        <f>ROUND(I189*H189,2)</f>
        <v>0</v>
      </c>
      <c r="K189" s="216" t="s">
        <v>168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574</v>
      </c>
      <c r="AT189" s="225" t="s">
        <v>164</v>
      </c>
      <c r="AU189" s="225" t="s">
        <v>81</v>
      </c>
      <c r="AY189" s="19" t="s">
        <v>162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574</v>
      </c>
      <c r="BM189" s="225" t="s">
        <v>1004</v>
      </c>
    </row>
    <row r="190" s="2" customFormat="1">
      <c r="A190" s="40"/>
      <c r="B190" s="41"/>
      <c r="C190" s="42"/>
      <c r="D190" s="227" t="s">
        <v>171</v>
      </c>
      <c r="E190" s="42"/>
      <c r="F190" s="228" t="s">
        <v>1003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171</v>
      </c>
      <c r="AU190" s="19" t="s">
        <v>81</v>
      </c>
    </row>
    <row r="191" s="2" customFormat="1">
      <c r="A191" s="40"/>
      <c r="B191" s="41"/>
      <c r="C191" s="42"/>
      <c r="D191" s="232" t="s">
        <v>173</v>
      </c>
      <c r="E191" s="42"/>
      <c r="F191" s="233" t="s">
        <v>1005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173</v>
      </c>
      <c r="AU191" s="19" t="s">
        <v>81</v>
      </c>
    </row>
    <row r="192" s="2" customFormat="1" ht="16.5" customHeight="1">
      <c r="A192" s="40"/>
      <c r="B192" s="41"/>
      <c r="C192" s="256" t="s">
        <v>402</v>
      </c>
      <c r="D192" s="256" t="s">
        <v>237</v>
      </c>
      <c r="E192" s="257" t="s">
        <v>1006</v>
      </c>
      <c r="F192" s="258" t="s">
        <v>1007</v>
      </c>
      <c r="G192" s="259" t="s">
        <v>381</v>
      </c>
      <c r="H192" s="260">
        <v>4</v>
      </c>
      <c r="I192" s="261"/>
      <c r="J192" s="262">
        <f>ROUND(I192*H192,2)</f>
        <v>0</v>
      </c>
      <c r="K192" s="258" t="s">
        <v>168</v>
      </c>
      <c r="L192" s="263"/>
      <c r="M192" s="264" t="s">
        <v>19</v>
      </c>
      <c r="N192" s="265" t="s">
        <v>43</v>
      </c>
      <c r="O192" s="86"/>
      <c r="P192" s="223">
        <f>O192*H192</f>
        <v>0</v>
      </c>
      <c r="Q192" s="223">
        <v>0.079000000000000001</v>
      </c>
      <c r="R192" s="223">
        <f>Q192*H192</f>
        <v>0.316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1000</v>
      </c>
      <c r="AT192" s="225" t="s">
        <v>237</v>
      </c>
      <c r="AU192" s="225" t="s">
        <v>81</v>
      </c>
      <c r="AY192" s="19" t="s">
        <v>162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1000</v>
      </c>
      <c r="BM192" s="225" t="s">
        <v>1008</v>
      </c>
    </row>
    <row r="193" s="2" customFormat="1">
      <c r="A193" s="40"/>
      <c r="B193" s="41"/>
      <c r="C193" s="42"/>
      <c r="D193" s="227" t="s">
        <v>171</v>
      </c>
      <c r="E193" s="42"/>
      <c r="F193" s="228" t="s">
        <v>1007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171</v>
      </c>
      <c r="AU193" s="19" t="s">
        <v>81</v>
      </c>
    </row>
    <row r="194" s="2" customFormat="1" ht="21.75" customHeight="1">
      <c r="A194" s="40"/>
      <c r="B194" s="41"/>
      <c r="C194" s="214" t="s">
        <v>407</v>
      </c>
      <c r="D194" s="214" t="s">
        <v>164</v>
      </c>
      <c r="E194" s="215" t="s">
        <v>1009</v>
      </c>
      <c r="F194" s="216" t="s">
        <v>1010</v>
      </c>
      <c r="G194" s="217" t="s">
        <v>381</v>
      </c>
      <c r="H194" s="218">
        <v>4</v>
      </c>
      <c r="I194" s="219"/>
      <c r="J194" s="220">
        <f>ROUND(I194*H194,2)</f>
        <v>0</v>
      </c>
      <c r="K194" s="216" t="s">
        <v>168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574</v>
      </c>
      <c r="AT194" s="225" t="s">
        <v>164</v>
      </c>
      <c r="AU194" s="225" t="s">
        <v>81</v>
      </c>
      <c r="AY194" s="19" t="s">
        <v>162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574</v>
      </c>
      <c r="BM194" s="225" t="s">
        <v>1011</v>
      </c>
    </row>
    <row r="195" s="2" customFormat="1">
      <c r="A195" s="40"/>
      <c r="B195" s="41"/>
      <c r="C195" s="42"/>
      <c r="D195" s="227" t="s">
        <v>171</v>
      </c>
      <c r="E195" s="42"/>
      <c r="F195" s="228" t="s">
        <v>1012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171</v>
      </c>
      <c r="AU195" s="19" t="s">
        <v>81</v>
      </c>
    </row>
    <row r="196" s="2" customFormat="1">
      <c r="A196" s="40"/>
      <c r="B196" s="41"/>
      <c r="C196" s="42"/>
      <c r="D196" s="232" t="s">
        <v>173</v>
      </c>
      <c r="E196" s="42"/>
      <c r="F196" s="233" t="s">
        <v>1013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173</v>
      </c>
      <c r="AU196" s="19" t="s">
        <v>81</v>
      </c>
    </row>
    <row r="197" s="2" customFormat="1" ht="24.15" customHeight="1">
      <c r="A197" s="40"/>
      <c r="B197" s="41"/>
      <c r="C197" s="256" t="s">
        <v>414</v>
      </c>
      <c r="D197" s="256" t="s">
        <v>237</v>
      </c>
      <c r="E197" s="257" t="s">
        <v>1014</v>
      </c>
      <c r="F197" s="258" t="s">
        <v>1015</v>
      </c>
      <c r="G197" s="259" t="s">
        <v>381</v>
      </c>
      <c r="H197" s="260">
        <v>4</v>
      </c>
      <c r="I197" s="261"/>
      <c r="J197" s="262">
        <f>ROUND(I197*H197,2)</f>
        <v>0</v>
      </c>
      <c r="K197" s="258" t="s">
        <v>388</v>
      </c>
      <c r="L197" s="263"/>
      <c r="M197" s="264" t="s">
        <v>19</v>
      </c>
      <c r="N197" s="265" t="s">
        <v>43</v>
      </c>
      <c r="O197" s="86"/>
      <c r="P197" s="223">
        <f>O197*H197</f>
        <v>0</v>
      </c>
      <c r="Q197" s="223">
        <v>0.0038</v>
      </c>
      <c r="R197" s="223">
        <f>Q197*H197</f>
        <v>0.0152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1000</v>
      </c>
      <c r="AT197" s="225" t="s">
        <v>237</v>
      </c>
      <c r="AU197" s="225" t="s">
        <v>81</v>
      </c>
      <c r="AY197" s="19" t="s">
        <v>162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1000</v>
      </c>
      <c r="BM197" s="225" t="s">
        <v>1016</v>
      </c>
    </row>
    <row r="198" s="2" customFormat="1">
      <c r="A198" s="40"/>
      <c r="B198" s="41"/>
      <c r="C198" s="42"/>
      <c r="D198" s="227" t="s">
        <v>171</v>
      </c>
      <c r="E198" s="42"/>
      <c r="F198" s="228" t="s">
        <v>1015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171</v>
      </c>
      <c r="AU198" s="19" t="s">
        <v>81</v>
      </c>
    </row>
    <row r="199" s="12" customFormat="1" ht="22.8" customHeight="1">
      <c r="A199" s="12"/>
      <c r="B199" s="198"/>
      <c r="C199" s="199"/>
      <c r="D199" s="200" t="s">
        <v>71</v>
      </c>
      <c r="E199" s="212" t="s">
        <v>1017</v>
      </c>
      <c r="F199" s="212" t="s">
        <v>1018</v>
      </c>
      <c r="G199" s="199"/>
      <c r="H199" s="199"/>
      <c r="I199" s="202"/>
      <c r="J199" s="213">
        <f>BK199</f>
        <v>0</v>
      </c>
      <c r="K199" s="199"/>
      <c r="L199" s="204"/>
      <c r="M199" s="205"/>
      <c r="N199" s="206"/>
      <c r="O199" s="206"/>
      <c r="P199" s="207">
        <f>SUM(P200:P272)</f>
        <v>0</v>
      </c>
      <c r="Q199" s="206"/>
      <c r="R199" s="207">
        <f>SUM(R200:R272)</f>
        <v>13.014682799999997</v>
      </c>
      <c r="S199" s="206"/>
      <c r="T199" s="208">
        <f>SUM(T200:T272)</f>
        <v>0.064000000000000001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9" t="s">
        <v>184</v>
      </c>
      <c r="AT199" s="210" t="s">
        <v>71</v>
      </c>
      <c r="AU199" s="210" t="s">
        <v>79</v>
      </c>
      <c r="AY199" s="209" t="s">
        <v>162</v>
      </c>
      <c r="BK199" s="211">
        <f>SUM(BK200:BK272)</f>
        <v>0</v>
      </c>
    </row>
    <row r="200" s="2" customFormat="1" ht="24.15" customHeight="1">
      <c r="A200" s="40"/>
      <c r="B200" s="41"/>
      <c r="C200" s="214" t="s">
        <v>422</v>
      </c>
      <c r="D200" s="214" t="s">
        <v>164</v>
      </c>
      <c r="E200" s="215" t="s">
        <v>1019</v>
      </c>
      <c r="F200" s="216" t="s">
        <v>1020</v>
      </c>
      <c r="G200" s="217" t="s">
        <v>167</v>
      </c>
      <c r="H200" s="218">
        <v>6</v>
      </c>
      <c r="I200" s="219"/>
      <c r="J200" s="220">
        <f>ROUND(I200*H200,2)</f>
        <v>0</v>
      </c>
      <c r="K200" s="216" t="s">
        <v>168</v>
      </c>
      <c r="L200" s="46"/>
      <c r="M200" s="221" t="s">
        <v>19</v>
      </c>
      <c r="N200" s="222" t="s">
        <v>43</v>
      </c>
      <c r="O200" s="86"/>
      <c r="P200" s="223">
        <f>O200*H200</f>
        <v>0</v>
      </c>
      <c r="Q200" s="223">
        <v>0</v>
      </c>
      <c r="R200" s="223">
        <f>Q200*H200</f>
        <v>0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574</v>
      </c>
      <c r="AT200" s="225" t="s">
        <v>164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574</v>
      </c>
      <c r="BM200" s="225" t="s">
        <v>1021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1022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2" customFormat="1">
      <c r="A202" s="40"/>
      <c r="B202" s="41"/>
      <c r="C202" s="42"/>
      <c r="D202" s="232" t="s">
        <v>173</v>
      </c>
      <c r="E202" s="42"/>
      <c r="F202" s="233" t="s">
        <v>1023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173</v>
      </c>
      <c r="AU202" s="19" t="s">
        <v>81</v>
      </c>
    </row>
    <row r="203" s="15" customFormat="1">
      <c r="A203" s="15"/>
      <c r="B203" s="266"/>
      <c r="C203" s="267"/>
      <c r="D203" s="227" t="s">
        <v>175</v>
      </c>
      <c r="E203" s="268" t="s">
        <v>19</v>
      </c>
      <c r="F203" s="269" t="s">
        <v>1024</v>
      </c>
      <c r="G203" s="267"/>
      <c r="H203" s="268" t="s">
        <v>19</v>
      </c>
      <c r="I203" s="270"/>
      <c r="J203" s="267"/>
      <c r="K203" s="267"/>
      <c r="L203" s="271"/>
      <c r="M203" s="272"/>
      <c r="N203" s="273"/>
      <c r="O203" s="273"/>
      <c r="P203" s="273"/>
      <c r="Q203" s="273"/>
      <c r="R203" s="273"/>
      <c r="S203" s="273"/>
      <c r="T203" s="27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5" t="s">
        <v>175</v>
      </c>
      <c r="AU203" s="275" t="s">
        <v>81</v>
      </c>
      <c r="AV203" s="15" t="s">
        <v>79</v>
      </c>
      <c r="AW203" s="15" t="s">
        <v>33</v>
      </c>
      <c r="AX203" s="15" t="s">
        <v>72</v>
      </c>
      <c r="AY203" s="275" t="s">
        <v>162</v>
      </c>
    </row>
    <row r="204" s="13" customFormat="1">
      <c r="A204" s="13"/>
      <c r="B204" s="234"/>
      <c r="C204" s="235"/>
      <c r="D204" s="227" t="s">
        <v>175</v>
      </c>
      <c r="E204" s="236" t="s">
        <v>19</v>
      </c>
      <c r="F204" s="237" t="s">
        <v>1025</v>
      </c>
      <c r="G204" s="235"/>
      <c r="H204" s="238">
        <v>6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175</v>
      </c>
      <c r="AU204" s="244" t="s">
        <v>81</v>
      </c>
      <c r="AV204" s="13" t="s">
        <v>81</v>
      </c>
      <c r="AW204" s="13" t="s">
        <v>33</v>
      </c>
      <c r="AX204" s="13" t="s">
        <v>79</v>
      </c>
      <c r="AY204" s="244" t="s">
        <v>162</v>
      </c>
    </row>
    <row r="205" s="2" customFormat="1" ht="24.15" customHeight="1">
      <c r="A205" s="40"/>
      <c r="B205" s="41"/>
      <c r="C205" s="214" t="s">
        <v>427</v>
      </c>
      <c r="D205" s="214" t="s">
        <v>164</v>
      </c>
      <c r="E205" s="215" t="s">
        <v>1026</v>
      </c>
      <c r="F205" s="216" t="s">
        <v>1027</v>
      </c>
      <c r="G205" s="217" t="s">
        <v>300</v>
      </c>
      <c r="H205" s="218">
        <v>100</v>
      </c>
      <c r="I205" s="219"/>
      <c r="J205" s="220">
        <f>ROUND(I205*H205,2)</f>
        <v>0</v>
      </c>
      <c r="K205" s="216" t="s">
        <v>168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574</v>
      </c>
      <c r="AT205" s="225" t="s">
        <v>164</v>
      </c>
      <c r="AU205" s="225" t="s">
        <v>81</v>
      </c>
      <c r="AY205" s="19" t="s">
        <v>162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574</v>
      </c>
      <c r="BM205" s="225" t="s">
        <v>1028</v>
      </c>
    </row>
    <row r="206" s="2" customFormat="1">
      <c r="A206" s="40"/>
      <c r="B206" s="41"/>
      <c r="C206" s="42"/>
      <c r="D206" s="227" t="s">
        <v>171</v>
      </c>
      <c r="E206" s="42"/>
      <c r="F206" s="228" t="s">
        <v>1029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171</v>
      </c>
      <c r="AU206" s="19" t="s">
        <v>81</v>
      </c>
    </row>
    <row r="207" s="2" customFormat="1">
      <c r="A207" s="40"/>
      <c r="B207" s="41"/>
      <c r="C207" s="42"/>
      <c r="D207" s="232" t="s">
        <v>173</v>
      </c>
      <c r="E207" s="42"/>
      <c r="F207" s="233" t="s">
        <v>1030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173</v>
      </c>
      <c r="AU207" s="19" t="s">
        <v>81</v>
      </c>
    </row>
    <row r="208" s="2" customFormat="1" ht="37.8" customHeight="1">
      <c r="A208" s="40"/>
      <c r="B208" s="41"/>
      <c r="C208" s="214" t="s">
        <v>433</v>
      </c>
      <c r="D208" s="214" t="s">
        <v>164</v>
      </c>
      <c r="E208" s="215" t="s">
        <v>1031</v>
      </c>
      <c r="F208" s="216" t="s">
        <v>1032</v>
      </c>
      <c r="G208" s="217" t="s">
        <v>167</v>
      </c>
      <c r="H208" s="218">
        <v>13</v>
      </c>
      <c r="I208" s="219"/>
      <c r="J208" s="220">
        <f>ROUND(I208*H208,2)</f>
        <v>0</v>
      </c>
      <c r="K208" s="216" t="s">
        <v>168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574</v>
      </c>
      <c r="AT208" s="225" t="s">
        <v>164</v>
      </c>
      <c r="AU208" s="225" t="s">
        <v>81</v>
      </c>
      <c r="AY208" s="19" t="s">
        <v>162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574</v>
      </c>
      <c r="BM208" s="225" t="s">
        <v>1033</v>
      </c>
    </row>
    <row r="209" s="2" customFormat="1">
      <c r="A209" s="40"/>
      <c r="B209" s="41"/>
      <c r="C209" s="42"/>
      <c r="D209" s="227" t="s">
        <v>171</v>
      </c>
      <c r="E209" s="42"/>
      <c r="F209" s="228" t="s">
        <v>1034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171</v>
      </c>
      <c r="AU209" s="19" t="s">
        <v>81</v>
      </c>
    </row>
    <row r="210" s="2" customFormat="1">
      <c r="A210" s="40"/>
      <c r="B210" s="41"/>
      <c r="C210" s="42"/>
      <c r="D210" s="232" t="s">
        <v>173</v>
      </c>
      <c r="E210" s="42"/>
      <c r="F210" s="233" t="s">
        <v>1035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173</v>
      </c>
      <c r="AU210" s="19" t="s">
        <v>81</v>
      </c>
    </row>
    <row r="211" s="13" customFormat="1">
      <c r="A211" s="13"/>
      <c r="B211" s="234"/>
      <c r="C211" s="235"/>
      <c r="D211" s="227" t="s">
        <v>175</v>
      </c>
      <c r="E211" s="236" t="s">
        <v>19</v>
      </c>
      <c r="F211" s="237" t="s">
        <v>1036</v>
      </c>
      <c r="G211" s="235"/>
      <c r="H211" s="238">
        <v>13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175</v>
      </c>
      <c r="AU211" s="244" t="s">
        <v>81</v>
      </c>
      <c r="AV211" s="13" t="s">
        <v>81</v>
      </c>
      <c r="AW211" s="13" t="s">
        <v>33</v>
      </c>
      <c r="AX211" s="13" t="s">
        <v>72</v>
      </c>
      <c r="AY211" s="244" t="s">
        <v>162</v>
      </c>
    </row>
    <row r="212" s="14" customFormat="1">
      <c r="A212" s="14"/>
      <c r="B212" s="245"/>
      <c r="C212" s="246"/>
      <c r="D212" s="227" t="s">
        <v>175</v>
      </c>
      <c r="E212" s="247" t="s">
        <v>19</v>
      </c>
      <c r="F212" s="248" t="s">
        <v>177</v>
      </c>
      <c r="G212" s="246"/>
      <c r="H212" s="249">
        <v>13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175</v>
      </c>
      <c r="AU212" s="255" t="s">
        <v>81</v>
      </c>
      <c r="AV212" s="14" t="s">
        <v>169</v>
      </c>
      <c r="AW212" s="14" t="s">
        <v>33</v>
      </c>
      <c r="AX212" s="14" t="s">
        <v>79</v>
      </c>
      <c r="AY212" s="255" t="s">
        <v>162</v>
      </c>
    </row>
    <row r="213" s="2" customFormat="1" ht="37.8" customHeight="1">
      <c r="A213" s="40"/>
      <c r="B213" s="41"/>
      <c r="C213" s="214" t="s">
        <v>439</v>
      </c>
      <c r="D213" s="214" t="s">
        <v>164</v>
      </c>
      <c r="E213" s="215" t="s">
        <v>1037</v>
      </c>
      <c r="F213" s="216" t="s">
        <v>1038</v>
      </c>
      <c r="G213" s="217" t="s">
        <v>167</v>
      </c>
      <c r="H213" s="218">
        <v>117</v>
      </c>
      <c r="I213" s="219"/>
      <c r="J213" s="220">
        <f>ROUND(I213*H213,2)</f>
        <v>0</v>
      </c>
      <c r="K213" s="216" t="s">
        <v>168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574</v>
      </c>
      <c r="AT213" s="225" t="s">
        <v>164</v>
      </c>
      <c r="AU213" s="225" t="s">
        <v>81</v>
      </c>
      <c r="AY213" s="19" t="s">
        <v>162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574</v>
      </c>
      <c r="BM213" s="225" t="s">
        <v>1039</v>
      </c>
    </row>
    <row r="214" s="2" customFormat="1">
      <c r="A214" s="40"/>
      <c r="B214" s="41"/>
      <c r="C214" s="42"/>
      <c r="D214" s="227" t="s">
        <v>171</v>
      </c>
      <c r="E214" s="42"/>
      <c r="F214" s="228" t="s">
        <v>1040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171</v>
      </c>
      <c r="AU214" s="19" t="s">
        <v>81</v>
      </c>
    </row>
    <row r="215" s="2" customFormat="1">
      <c r="A215" s="40"/>
      <c r="B215" s="41"/>
      <c r="C215" s="42"/>
      <c r="D215" s="232" t="s">
        <v>173</v>
      </c>
      <c r="E215" s="42"/>
      <c r="F215" s="233" t="s">
        <v>1041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173</v>
      </c>
      <c r="AU215" s="19" t="s">
        <v>81</v>
      </c>
    </row>
    <row r="216" s="13" customFormat="1">
      <c r="A216" s="13"/>
      <c r="B216" s="234"/>
      <c r="C216" s="235"/>
      <c r="D216" s="227" t="s">
        <v>175</v>
      </c>
      <c r="E216" s="236" t="s">
        <v>19</v>
      </c>
      <c r="F216" s="237" t="s">
        <v>1042</v>
      </c>
      <c r="G216" s="235"/>
      <c r="H216" s="238">
        <v>117</v>
      </c>
      <c r="I216" s="239"/>
      <c r="J216" s="235"/>
      <c r="K216" s="235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175</v>
      </c>
      <c r="AU216" s="244" t="s">
        <v>81</v>
      </c>
      <c r="AV216" s="13" t="s">
        <v>81</v>
      </c>
      <c r="AW216" s="13" t="s">
        <v>33</v>
      </c>
      <c r="AX216" s="13" t="s">
        <v>72</v>
      </c>
      <c r="AY216" s="244" t="s">
        <v>162</v>
      </c>
    </row>
    <row r="217" s="14" customFormat="1">
      <c r="A217" s="14"/>
      <c r="B217" s="245"/>
      <c r="C217" s="246"/>
      <c r="D217" s="227" t="s">
        <v>175</v>
      </c>
      <c r="E217" s="247" t="s">
        <v>19</v>
      </c>
      <c r="F217" s="248" t="s">
        <v>177</v>
      </c>
      <c r="G217" s="246"/>
      <c r="H217" s="249">
        <v>117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175</v>
      </c>
      <c r="AU217" s="255" t="s">
        <v>81</v>
      </c>
      <c r="AV217" s="14" t="s">
        <v>169</v>
      </c>
      <c r="AW217" s="14" t="s">
        <v>33</v>
      </c>
      <c r="AX217" s="14" t="s">
        <v>79</v>
      </c>
      <c r="AY217" s="255" t="s">
        <v>162</v>
      </c>
    </row>
    <row r="218" s="2" customFormat="1" ht="24.15" customHeight="1">
      <c r="A218" s="40"/>
      <c r="B218" s="41"/>
      <c r="C218" s="214" t="s">
        <v>447</v>
      </c>
      <c r="D218" s="214" t="s">
        <v>164</v>
      </c>
      <c r="E218" s="215" t="s">
        <v>1043</v>
      </c>
      <c r="F218" s="216" t="s">
        <v>211</v>
      </c>
      <c r="G218" s="217" t="s">
        <v>212</v>
      </c>
      <c r="H218" s="218">
        <v>23.399999999999999</v>
      </c>
      <c r="I218" s="219"/>
      <c r="J218" s="220">
        <f>ROUND(I218*H218,2)</f>
        <v>0</v>
      </c>
      <c r="K218" s="216" t="s">
        <v>168</v>
      </c>
      <c r="L218" s="46"/>
      <c r="M218" s="221" t="s">
        <v>19</v>
      </c>
      <c r="N218" s="222" t="s">
        <v>43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574</v>
      </c>
      <c r="AT218" s="225" t="s">
        <v>164</v>
      </c>
      <c r="AU218" s="225" t="s">
        <v>81</v>
      </c>
      <c r="AY218" s="19" t="s">
        <v>162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574</v>
      </c>
      <c r="BM218" s="225" t="s">
        <v>1044</v>
      </c>
    </row>
    <row r="219" s="2" customFormat="1">
      <c r="A219" s="40"/>
      <c r="B219" s="41"/>
      <c r="C219" s="42"/>
      <c r="D219" s="227" t="s">
        <v>171</v>
      </c>
      <c r="E219" s="42"/>
      <c r="F219" s="228" t="s">
        <v>214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171</v>
      </c>
      <c r="AU219" s="19" t="s">
        <v>81</v>
      </c>
    </row>
    <row r="220" s="2" customFormat="1">
      <c r="A220" s="40"/>
      <c r="B220" s="41"/>
      <c r="C220" s="42"/>
      <c r="D220" s="232" t="s">
        <v>173</v>
      </c>
      <c r="E220" s="42"/>
      <c r="F220" s="233" t="s">
        <v>1045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173</v>
      </c>
      <c r="AU220" s="19" t="s">
        <v>81</v>
      </c>
    </row>
    <row r="221" s="13" customFormat="1">
      <c r="A221" s="13"/>
      <c r="B221" s="234"/>
      <c r="C221" s="235"/>
      <c r="D221" s="227" t="s">
        <v>175</v>
      </c>
      <c r="E221" s="236" t="s">
        <v>19</v>
      </c>
      <c r="F221" s="237" t="s">
        <v>1046</v>
      </c>
      <c r="G221" s="235"/>
      <c r="H221" s="238">
        <v>23.399999999999999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175</v>
      </c>
      <c r="AU221" s="244" t="s">
        <v>81</v>
      </c>
      <c r="AV221" s="13" t="s">
        <v>81</v>
      </c>
      <c r="AW221" s="13" t="s">
        <v>33</v>
      </c>
      <c r="AX221" s="13" t="s">
        <v>79</v>
      </c>
      <c r="AY221" s="244" t="s">
        <v>162</v>
      </c>
    </row>
    <row r="222" s="2" customFormat="1" ht="24.15" customHeight="1">
      <c r="A222" s="40"/>
      <c r="B222" s="41"/>
      <c r="C222" s="214" t="s">
        <v>453</v>
      </c>
      <c r="D222" s="214" t="s">
        <v>164</v>
      </c>
      <c r="E222" s="215" t="s">
        <v>1047</v>
      </c>
      <c r="F222" s="216" t="s">
        <v>1048</v>
      </c>
      <c r="G222" s="217" t="s">
        <v>167</v>
      </c>
      <c r="H222" s="218">
        <v>13</v>
      </c>
      <c r="I222" s="219"/>
      <c r="J222" s="220">
        <f>ROUND(I222*H222,2)</f>
        <v>0</v>
      </c>
      <c r="K222" s="216" t="s">
        <v>168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574</v>
      </c>
      <c r="AT222" s="225" t="s">
        <v>164</v>
      </c>
      <c r="AU222" s="225" t="s">
        <v>81</v>
      </c>
      <c r="AY222" s="19" t="s">
        <v>162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574</v>
      </c>
      <c r="BM222" s="225" t="s">
        <v>1049</v>
      </c>
    </row>
    <row r="223" s="2" customFormat="1">
      <c r="A223" s="40"/>
      <c r="B223" s="41"/>
      <c r="C223" s="42"/>
      <c r="D223" s="227" t="s">
        <v>171</v>
      </c>
      <c r="E223" s="42"/>
      <c r="F223" s="228" t="s">
        <v>1050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171</v>
      </c>
      <c r="AU223" s="19" t="s">
        <v>81</v>
      </c>
    </row>
    <row r="224" s="2" customFormat="1">
      <c r="A224" s="40"/>
      <c r="B224" s="41"/>
      <c r="C224" s="42"/>
      <c r="D224" s="232" t="s">
        <v>173</v>
      </c>
      <c r="E224" s="42"/>
      <c r="F224" s="233" t="s">
        <v>1051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173</v>
      </c>
      <c r="AU224" s="19" t="s">
        <v>81</v>
      </c>
    </row>
    <row r="225" s="2" customFormat="1" ht="24.15" customHeight="1">
      <c r="A225" s="40"/>
      <c r="B225" s="41"/>
      <c r="C225" s="214" t="s">
        <v>460</v>
      </c>
      <c r="D225" s="214" t="s">
        <v>164</v>
      </c>
      <c r="E225" s="215" t="s">
        <v>1052</v>
      </c>
      <c r="F225" s="216" t="s">
        <v>1053</v>
      </c>
      <c r="G225" s="217" t="s">
        <v>300</v>
      </c>
      <c r="H225" s="218">
        <v>100</v>
      </c>
      <c r="I225" s="219"/>
      <c r="J225" s="220">
        <f>ROUND(I225*H225,2)</f>
        <v>0</v>
      </c>
      <c r="K225" s="216" t="s">
        <v>168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574</v>
      </c>
      <c r="AT225" s="225" t="s">
        <v>164</v>
      </c>
      <c r="AU225" s="225" t="s">
        <v>81</v>
      </c>
      <c r="AY225" s="19" t="s">
        <v>162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574</v>
      </c>
      <c r="BM225" s="225" t="s">
        <v>1054</v>
      </c>
    </row>
    <row r="226" s="2" customFormat="1">
      <c r="A226" s="40"/>
      <c r="B226" s="41"/>
      <c r="C226" s="42"/>
      <c r="D226" s="227" t="s">
        <v>171</v>
      </c>
      <c r="E226" s="42"/>
      <c r="F226" s="228" t="s">
        <v>1055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171</v>
      </c>
      <c r="AU226" s="19" t="s">
        <v>81</v>
      </c>
    </row>
    <row r="227" s="2" customFormat="1">
      <c r="A227" s="40"/>
      <c r="B227" s="41"/>
      <c r="C227" s="42"/>
      <c r="D227" s="232" t="s">
        <v>173</v>
      </c>
      <c r="E227" s="42"/>
      <c r="F227" s="233" t="s">
        <v>1056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173</v>
      </c>
      <c r="AU227" s="19" t="s">
        <v>81</v>
      </c>
    </row>
    <row r="228" s="2" customFormat="1" ht="24.15" customHeight="1">
      <c r="A228" s="40"/>
      <c r="B228" s="41"/>
      <c r="C228" s="214" t="s">
        <v>467</v>
      </c>
      <c r="D228" s="214" t="s">
        <v>164</v>
      </c>
      <c r="E228" s="215" t="s">
        <v>1057</v>
      </c>
      <c r="F228" s="216" t="s">
        <v>1058</v>
      </c>
      <c r="G228" s="217" t="s">
        <v>245</v>
      </c>
      <c r="H228" s="218">
        <v>50</v>
      </c>
      <c r="I228" s="219"/>
      <c r="J228" s="220">
        <f>ROUND(I228*H228,2)</f>
        <v>0</v>
      </c>
      <c r="K228" s="216" t="s">
        <v>168</v>
      </c>
      <c r="L228" s="46"/>
      <c r="M228" s="221" t="s">
        <v>19</v>
      </c>
      <c r="N228" s="222" t="s">
        <v>43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574</v>
      </c>
      <c r="AT228" s="225" t="s">
        <v>164</v>
      </c>
      <c r="AU228" s="225" t="s">
        <v>81</v>
      </c>
      <c r="AY228" s="19" t="s">
        <v>162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574</v>
      </c>
      <c r="BM228" s="225" t="s">
        <v>1059</v>
      </c>
    </row>
    <row r="229" s="2" customFormat="1">
      <c r="A229" s="40"/>
      <c r="B229" s="41"/>
      <c r="C229" s="42"/>
      <c r="D229" s="227" t="s">
        <v>171</v>
      </c>
      <c r="E229" s="42"/>
      <c r="F229" s="228" t="s">
        <v>1060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171</v>
      </c>
      <c r="AU229" s="19" t="s">
        <v>81</v>
      </c>
    </row>
    <row r="230" s="2" customFormat="1">
      <c r="A230" s="40"/>
      <c r="B230" s="41"/>
      <c r="C230" s="42"/>
      <c r="D230" s="232" t="s">
        <v>173</v>
      </c>
      <c r="E230" s="42"/>
      <c r="F230" s="233" t="s">
        <v>1061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173</v>
      </c>
      <c r="AU230" s="19" t="s">
        <v>81</v>
      </c>
    </row>
    <row r="231" s="2" customFormat="1" ht="24.15" customHeight="1">
      <c r="A231" s="40"/>
      <c r="B231" s="41"/>
      <c r="C231" s="214" t="s">
        <v>474</v>
      </c>
      <c r="D231" s="214" t="s">
        <v>164</v>
      </c>
      <c r="E231" s="215" t="s">
        <v>1062</v>
      </c>
      <c r="F231" s="216" t="s">
        <v>1063</v>
      </c>
      <c r="G231" s="217" t="s">
        <v>167</v>
      </c>
      <c r="H231" s="218">
        <v>5.6399999999999997</v>
      </c>
      <c r="I231" s="219"/>
      <c r="J231" s="220">
        <f>ROUND(I231*H231,2)</f>
        <v>0</v>
      </c>
      <c r="K231" s="216" t="s">
        <v>168</v>
      </c>
      <c r="L231" s="46"/>
      <c r="M231" s="221" t="s">
        <v>19</v>
      </c>
      <c r="N231" s="222" t="s">
        <v>43</v>
      </c>
      <c r="O231" s="86"/>
      <c r="P231" s="223">
        <f>O231*H231</f>
        <v>0</v>
      </c>
      <c r="Q231" s="223">
        <v>2.3010199999999998</v>
      </c>
      <c r="R231" s="223">
        <f>Q231*H231</f>
        <v>12.977752799999998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574</v>
      </c>
      <c r="AT231" s="225" t="s">
        <v>164</v>
      </c>
      <c r="AU231" s="225" t="s">
        <v>81</v>
      </c>
      <c r="AY231" s="19" t="s">
        <v>162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574</v>
      </c>
      <c r="BM231" s="225" t="s">
        <v>1064</v>
      </c>
    </row>
    <row r="232" s="2" customFormat="1">
      <c r="A232" s="40"/>
      <c r="B232" s="41"/>
      <c r="C232" s="42"/>
      <c r="D232" s="227" t="s">
        <v>171</v>
      </c>
      <c r="E232" s="42"/>
      <c r="F232" s="228" t="s">
        <v>1065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171</v>
      </c>
      <c r="AU232" s="19" t="s">
        <v>81</v>
      </c>
    </row>
    <row r="233" s="2" customFormat="1">
      <c r="A233" s="40"/>
      <c r="B233" s="41"/>
      <c r="C233" s="42"/>
      <c r="D233" s="232" t="s">
        <v>173</v>
      </c>
      <c r="E233" s="42"/>
      <c r="F233" s="233" t="s">
        <v>1066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173</v>
      </c>
      <c r="AU233" s="19" t="s">
        <v>81</v>
      </c>
    </row>
    <row r="234" s="2" customFormat="1" ht="21.75" customHeight="1">
      <c r="A234" s="40"/>
      <c r="B234" s="41"/>
      <c r="C234" s="214" t="s">
        <v>479</v>
      </c>
      <c r="D234" s="214" t="s">
        <v>164</v>
      </c>
      <c r="E234" s="215" t="s">
        <v>1067</v>
      </c>
      <c r="F234" s="216" t="s">
        <v>1068</v>
      </c>
      <c r="G234" s="217" t="s">
        <v>300</v>
      </c>
      <c r="H234" s="218">
        <v>100</v>
      </c>
      <c r="I234" s="219"/>
      <c r="J234" s="220">
        <f>ROUND(I234*H234,2)</f>
        <v>0</v>
      </c>
      <c r="K234" s="216" t="s">
        <v>168</v>
      </c>
      <c r="L234" s="46"/>
      <c r="M234" s="221" t="s">
        <v>19</v>
      </c>
      <c r="N234" s="222" t="s">
        <v>43</v>
      </c>
      <c r="O234" s="86"/>
      <c r="P234" s="223">
        <f>O234*H234</f>
        <v>0</v>
      </c>
      <c r="Q234" s="223">
        <v>9.0000000000000006E-05</v>
      </c>
      <c r="R234" s="223">
        <f>Q234*H234</f>
        <v>0.0090000000000000011</v>
      </c>
      <c r="S234" s="223">
        <v>0</v>
      </c>
      <c r="T234" s="224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25" t="s">
        <v>574</v>
      </c>
      <c r="AT234" s="225" t="s">
        <v>164</v>
      </c>
      <c r="AU234" s="225" t="s">
        <v>81</v>
      </c>
      <c r="AY234" s="19" t="s">
        <v>162</v>
      </c>
      <c r="BE234" s="226">
        <f>IF(N234="základní",J234,0)</f>
        <v>0</v>
      </c>
      <c r="BF234" s="226">
        <f>IF(N234="snížená",J234,0)</f>
        <v>0</v>
      </c>
      <c r="BG234" s="226">
        <f>IF(N234="zákl. přenesená",J234,0)</f>
        <v>0</v>
      </c>
      <c r="BH234" s="226">
        <f>IF(N234="sníž. přenesená",J234,0)</f>
        <v>0</v>
      </c>
      <c r="BI234" s="226">
        <f>IF(N234="nulová",J234,0)</f>
        <v>0</v>
      </c>
      <c r="BJ234" s="19" t="s">
        <v>79</v>
      </c>
      <c r="BK234" s="226">
        <f>ROUND(I234*H234,2)</f>
        <v>0</v>
      </c>
      <c r="BL234" s="19" t="s">
        <v>574</v>
      </c>
      <c r="BM234" s="225" t="s">
        <v>1069</v>
      </c>
    </row>
    <row r="235" s="2" customFormat="1">
      <c r="A235" s="40"/>
      <c r="B235" s="41"/>
      <c r="C235" s="42"/>
      <c r="D235" s="227" t="s">
        <v>171</v>
      </c>
      <c r="E235" s="42"/>
      <c r="F235" s="228" t="s">
        <v>1070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171</v>
      </c>
      <c r="AU235" s="19" t="s">
        <v>81</v>
      </c>
    </row>
    <row r="236" s="2" customFormat="1">
      <c r="A236" s="40"/>
      <c r="B236" s="41"/>
      <c r="C236" s="42"/>
      <c r="D236" s="232" t="s">
        <v>173</v>
      </c>
      <c r="E236" s="42"/>
      <c r="F236" s="233" t="s">
        <v>1071</v>
      </c>
      <c r="G236" s="42"/>
      <c r="H236" s="42"/>
      <c r="I236" s="229"/>
      <c r="J236" s="42"/>
      <c r="K236" s="42"/>
      <c r="L236" s="46"/>
      <c r="M236" s="230"/>
      <c r="N236" s="231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173</v>
      </c>
      <c r="AU236" s="19" t="s">
        <v>81</v>
      </c>
    </row>
    <row r="237" s="2" customFormat="1" ht="24.15" customHeight="1">
      <c r="A237" s="40"/>
      <c r="B237" s="41"/>
      <c r="C237" s="214" t="s">
        <v>486</v>
      </c>
      <c r="D237" s="214" t="s">
        <v>164</v>
      </c>
      <c r="E237" s="215" t="s">
        <v>1072</v>
      </c>
      <c r="F237" s="216" t="s">
        <v>1073</v>
      </c>
      <c r="G237" s="217" t="s">
        <v>300</v>
      </c>
      <c r="H237" s="218">
        <v>140</v>
      </c>
      <c r="I237" s="219"/>
      <c r="J237" s="220">
        <f>ROUND(I237*H237,2)</f>
        <v>0</v>
      </c>
      <c r="K237" s="216" t="s">
        <v>168</v>
      </c>
      <c r="L237" s="46"/>
      <c r="M237" s="221" t="s">
        <v>19</v>
      </c>
      <c r="N237" s="222" t="s">
        <v>43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574</v>
      </c>
      <c r="AT237" s="225" t="s">
        <v>164</v>
      </c>
      <c r="AU237" s="225" t="s">
        <v>81</v>
      </c>
      <c r="AY237" s="19" t="s">
        <v>162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574</v>
      </c>
      <c r="BM237" s="225" t="s">
        <v>1074</v>
      </c>
    </row>
    <row r="238" s="2" customFormat="1">
      <c r="A238" s="40"/>
      <c r="B238" s="41"/>
      <c r="C238" s="42"/>
      <c r="D238" s="227" t="s">
        <v>171</v>
      </c>
      <c r="E238" s="42"/>
      <c r="F238" s="228" t="s">
        <v>1075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171</v>
      </c>
      <c r="AU238" s="19" t="s">
        <v>81</v>
      </c>
    </row>
    <row r="239" s="2" customFormat="1">
      <c r="A239" s="40"/>
      <c r="B239" s="41"/>
      <c r="C239" s="42"/>
      <c r="D239" s="232" t="s">
        <v>173</v>
      </c>
      <c r="E239" s="42"/>
      <c r="F239" s="233" t="s">
        <v>1076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173</v>
      </c>
      <c r="AU239" s="19" t="s">
        <v>81</v>
      </c>
    </row>
    <row r="240" s="2" customFormat="1" ht="24.15" customHeight="1">
      <c r="A240" s="40"/>
      <c r="B240" s="41"/>
      <c r="C240" s="256" t="s">
        <v>491</v>
      </c>
      <c r="D240" s="256" t="s">
        <v>237</v>
      </c>
      <c r="E240" s="257" t="s">
        <v>1077</v>
      </c>
      <c r="F240" s="258" t="s">
        <v>1078</v>
      </c>
      <c r="G240" s="259" t="s">
        <v>300</v>
      </c>
      <c r="H240" s="260">
        <v>147</v>
      </c>
      <c r="I240" s="261"/>
      <c r="J240" s="262">
        <f>ROUND(I240*H240,2)</f>
        <v>0</v>
      </c>
      <c r="K240" s="258" t="s">
        <v>168</v>
      </c>
      <c r="L240" s="263"/>
      <c r="M240" s="264" t="s">
        <v>19</v>
      </c>
      <c r="N240" s="265" t="s">
        <v>43</v>
      </c>
      <c r="O240" s="86"/>
      <c r="P240" s="223">
        <f>O240*H240</f>
        <v>0</v>
      </c>
      <c r="Q240" s="223">
        <v>0.00019000000000000001</v>
      </c>
      <c r="R240" s="223">
        <f>Q240*H240</f>
        <v>0.02793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1000</v>
      </c>
      <c r="AT240" s="225" t="s">
        <v>237</v>
      </c>
      <c r="AU240" s="225" t="s">
        <v>81</v>
      </c>
      <c r="AY240" s="19" t="s">
        <v>162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1000</v>
      </c>
      <c r="BM240" s="225" t="s">
        <v>1079</v>
      </c>
    </row>
    <row r="241" s="2" customFormat="1">
      <c r="A241" s="40"/>
      <c r="B241" s="41"/>
      <c r="C241" s="42"/>
      <c r="D241" s="227" t="s">
        <v>171</v>
      </c>
      <c r="E241" s="42"/>
      <c r="F241" s="228" t="s">
        <v>1078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171</v>
      </c>
      <c r="AU241" s="19" t="s">
        <v>81</v>
      </c>
    </row>
    <row r="242" s="13" customFormat="1">
      <c r="A242" s="13"/>
      <c r="B242" s="234"/>
      <c r="C242" s="235"/>
      <c r="D242" s="227" t="s">
        <v>175</v>
      </c>
      <c r="E242" s="236" t="s">
        <v>19</v>
      </c>
      <c r="F242" s="237" t="s">
        <v>881</v>
      </c>
      <c r="G242" s="235"/>
      <c r="H242" s="238">
        <v>140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175</v>
      </c>
      <c r="AU242" s="244" t="s">
        <v>81</v>
      </c>
      <c r="AV242" s="13" t="s">
        <v>81</v>
      </c>
      <c r="AW242" s="13" t="s">
        <v>33</v>
      </c>
      <c r="AX242" s="13" t="s">
        <v>79</v>
      </c>
      <c r="AY242" s="244" t="s">
        <v>162</v>
      </c>
    </row>
    <row r="243" s="13" customFormat="1">
      <c r="A243" s="13"/>
      <c r="B243" s="234"/>
      <c r="C243" s="235"/>
      <c r="D243" s="227" t="s">
        <v>175</v>
      </c>
      <c r="E243" s="235"/>
      <c r="F243" s="237" t="s">
        <v>1080</v>
      </c>
      <c r="G243" s="235"/>
      <c r="H243" s="238">
        <v>147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175</v>
      </c>
      <c r="AU243" s="244" t="s">
        <v>81</v>
      </c>
      <c r="AV243" s="13" t="s">
        <v>81</v>
      </c>
      <c r="AW243" s="13" t="s">
        <v>4</v>
      </c>
      <c r="AX243" s="13" t="s">
        <v>79</v>
      </c>
      <c r="AY243" s="244" t="s">
        <v>162</v>
      </c>
    </row>
    <row r="244" s="2" customFormat="1" ht="24.15" customHeight="1">
      <c r="A244" s="40"/>
      <c r="B244" s="41"/>
      <c r="C244" s="214" t="s">
        <v>497</v>
      </c>
      <c r="D244" s="214" t="s">
        <v>164</v>
      </c>
      <c r="E244" s="215" t="s">
        <v>1081</v>
      </c>
      <c r="F244" s="216" t="s">
        <v>1082</v>
      </c>
      <c r="G244" s="217" t="s">
        <v>381</v>
      </c>
      <c r="H244" s="218">
        <v>3</v>
      </c>
      <c r="I244" s="219"/>
      <c r="J244" s="220">
        <f>ROUND(I244*H244,2)</f>
        <v>0</v>
      </c>
      <c r="K244" s="216" t="s">
        <v>168</v>
      </c>
      <c r="L244" s="46"/>
      <c r="M244" s="221" t="s">
        <v>19</v>
      </c>
      <c r="N244" s="222" t="s">
        <v>43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0.0040000000000000001</v>
      </c>
      <c r="T244" s="224">
        <f>S244*H244</f>
        <v>0.012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574</v>
      </c>
      <c r="AT244" s="225" t="s">
        <v>164</v>
      </c>
      <c r="AU244" s="225" t="s">
        <v>81</v>
      </c>
      <c r="AY244" s="19" t="s">
        <v>162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79</v>
      </c>
      <c r="BK244" s="226">
        <f>ROUND(I244*H244,2)</f>
        <v>0</v>
      </c>
      <c r="BL244" s="19" t="s">
        <v>574</v>
      </c>
      <c r="BM244" s="225" t="s">
        <v>1083</v>
      </c>
    </row>
    <row r="245" s="2" customFormat="1">
      <c r="A245" s="40"/>
      <c r="B245" s="41"/>
      <c r="C245" s="42"/>
      <c r="D245" s="227" t="s">
        <v>171</v>
      </c>
      <c r="E245" s="42"/>
      <c r="F245" s="228" t="s">
        <v>1084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171</v>
      </c>
      <c r="AU245" s="19" t="s">
        <v>81</v>
      </c>
    </row>
    <row r="246" s="2" customFormat="1">
      <c r="A246" s="40"/>
      <c r="B246" s="41"/>
      <c r="C246" s="42"/>
      <c r="D246" s="232" t="s">
        <v>173</v>
      </c>
      <c r="E246" s="42"/>
      <c r="F246" s="233" t="s">
        <v>1085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173</v>
      </c>
      <c r="AU246" s="19" t="s">
        <v>81</v>
      </c>
    </row>
    <row r="247" s="2" customFormat="1" ht="33" customHeight="1">
      <c r="A247" s="40"/>
      <c r="B247" s="41"/>
      <c r="C247" s="214" t="s">
        <v>503</v>
      </c>
      <c r="D247" s="214" t="s">
        <v>164</v>
      </c>
      <c r="E247" s="215" t="s">
        <v>1086</v>
      </c>
      <c r="F247" s="216" t="s">
        <v>1087</v>
      </c>
      <c r="G247" s="217" t="s">
        <v>381</v>
      </c>
      <c r="H247" s="218">
        <v>2</v>
      </c>
      <c r="I247" s="219"/>
      <c r="J247" s="220">
        <f>ROUND(I247*H247,2)</f>
        <v>0</v>
      </c>
      <c r="K247" s="216" t="s">
        <v>168</v>
      </c>
      <c r="L247" s="46"/>
      <c r="M247" s="221" t="s">
        <v>19</v>
      </c>
      <c r="N247" s="222" t="s">
        <v>43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0.0080000000000000002</v>
      </c>
      <c r="T247" s="224">
        <f>S247*H247</f>
        <v>0.016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574</v>
      </c>
      <c r="AT247" s="225" t="s">
        <v>164</v>
      </c>
      <c r="AU247" s="225" t="s">
        <v>81</v>
      </c>
      <c r="AY247" s="19" t="s">
        <v>162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79</v>
      </c>
      <c r="BK247" s="226">
        <f>ROUND(I247*H247,2)</f>
        <v>0</v>
      </c>
      <c r="BL247" s="19" t="s">
        <v>574</v>
      </c>
      <c r="BM247" s="225" t="s">
        <v>1088</v>
      </c>
    </row>
    <row r="248" s="2" customFormat="1">
      <c r="A248" s="40"/>
      <c r="B248" s="41"/>
      <c r="C248" s="42"/>
      <c r="D248" s="227" t="s">
        <v>171</v>
      </c>
      <c r="E248" s="42"/>
      <c r="F248" s="228" t="s">
        <v>1089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171</v>
      </c>
      <c r="AU248" s="19" t="s">
        <v>81</v>
      </c>
    </row>
    <row r="249" s="2" customFormat="1">
      <c r="A249" s="40"/>
      <c r="B249" s="41"/>
      <c r="C249" s="42"/>
      <c r="D249" s="232" t="s">
        <v>173</v>
      </c>
      <c r="E249" s="42"/>
      <c r="F249" s="233" t="s">
        <v>1090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173</v>
      </c>
      <c r="AU249" s="19" t="s">
        <v>81</v>
      </c>
    </row>
    <row r="250" s="2" customFormat="1" ht="33" customHeight="1">
      <c r="A250" s="40"/>
      <c r="B250" s="41"/>
      <c r="C250" s="214" t="s">
        <v>510</v>
      </c>
      <c r="D250" s="214" t="s">
        <v>164</v>
      </c>
      <c r="E250" s="215" t="s">
        <v>1091</v>
      </c>
      <c r="F250" s="216" t="s">
        <v>1092</v>
      </c>
      <c r="G250" s="217" t="s">
        <v>381</v>
      </c>
      <c r="H250" s="218">
        <v>1</v>
      </c>
      <c r="I250" s="219"/>
      <c r="J250" s="220">
        <f>ROUND(I250*H250,2)</f>
        <v>0</v>
      </c>
      <c r="K250" s="216" t="s">
        <v>168</v>
      </c>
      <c r="L250" s="46"/>
      <c r="M250" s="221" t="s">
        <v>19</v>
      </c>
      <c r="N250" s="222" t="s">
        <v>43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0.016</v>
      </c>
      <c r="T250" s="224">
        <f>S250*H250</f>
        <v>0.016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574</v>
      </c>
      <c r="AT250" s="225" t="s">
        <v>164</v>
      </c>
      <c r="AU250" s="225" t="s">
        <v>81</v>
      </c>
      <c r="AY250" s="19" t="s">
        <v>162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574</v>
      </c>
      <c r="BM250" s="225" t="s">
        <v>1093</v>
      </c>
    </row>
    <row r="251" s="2" customFormat="1">
      <c r="A251" s="40"/>
      <c r="B251" s="41"/>
      <c r="C251" s="42"/>
      <c r="D251" s="227" t="s">
        <v>171</v>
      </c>
      <c r="E251" s="42"/>
      <c r="F251" s="228" t="s">
        <v>1094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171</v>
      </c>
      <c r="AU251" s="19" t="s">
        <v>81</v>
      </c>
    </row>
    <row r="252" s="2" customFormat="1">
      <c r="A252" s="40"/>
      <c r="B252" s="41"/>
      <c r="C252" s="42"/>
      <c r="D252" s="232" t="s">
        <v>173</v>
      </c>
      <c r="E252" s="42"/>
      <c r="F252" s="233" t="s">
        <v>1095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173</v>
      </c>
      <c r="AU252" s="19" t="s">
        <v>81</v>
      </c>
    </row>
    <row r="253" s="2" customFormat="1" ht="24.15" customHeight="1">
      <c r="A253" s="40"/>
      <c r="B253" s="41"/>
      <c r="C253" s="214" t="s">
        <v>514</v>
      </c>
      <c r="D253" s="214" t="s">
        <v>164</v>
      </c>
      <c r="E253" s="215" t="s">
        <v>1096</v>
      </c>
      <c r="F253" s="216" t="s">
        <v>1097</v>
      </c>
      <c r="G253" s="217" t="s">
        <v>300</v>
      </c>
      <c r="H253" s="218">
        <v>10</v>
      </c>
      <c r="I253" s="219"/>
      <c r="J253" s="220">
        <f>ROUND(I253*H253,2)</f>
        <v>0</v>
      </c>
      <c r="K253" s="216" t="s">
        <v>168</v>
      </c>
      <c r="L253" s="46"/>
      <c r="M253" s="221" t="s">
        <v>19</v>
      </c>
      <c r="N253" s="222" t="s">
        <v>43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0.002</v>
      </c>
      <c r="T253" s="224">
        <f>S253*H253</f>
        <v>0.02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574</v>
      </c>
      <c r="AT253" s="225" t="s">
        <v>164</v>
      </c>
      <c r="AU253" s="225" t="s">
        <v>81</v>
      </c>
      <c r="AY253" s="19" t="s">
        <v>162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79</v>
      </c>
      <c r="BK253" s="226">
        <f>ROUND(I253*H253,2)</f>
        <v>0</v>
      </c>
      <c r="BL253" s="19" t="s">
        <v>574</v>
      </c>
      <c r="BM253" s="225" t="s">
        <v>1098</v>
      </c>
    </row>
    <row r="254" s="2" customFormat="1">
      <c r="A254" s="40"/>
      <c r="B254" s="41"/>
      <c r="C254" s="42"/>
      <c r="D254" s="227" t="s">
        <v>171</v>
      </c>
      <c r="E254" s="42"/>
      <c r="F254" s="228" t="s">
        <v>1099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171</v>
      </c>
      <c r="AU254" s="19" t="s">
        <v>81</v>
      </c>
    </row>
    <row r="255" s="2" customFormat="1">
      <c r="A255" s="40"/>
      <c r="B255" s="41"/>
      <c r="C255" s="42"/>
      <c r="D255" s="232" t="s">
        <v>173</v>
      </c>
      <c r="E255" s="42"/>
      <c r="F255" s="233" t="s">
        <v>1100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173</v>
      </c>
      <c r="AU255" s="19" t="s">
        <v>81</v>
      </c>
    </row>
    <row r="256" s="2" customFormat="1" ht="21.75" customHeight="1">
      <c r="A256" s="40"/>
      <c r="B256" s="41"/>
      <c r="C256" s="214" t="s">
        <v>518</v>
      </c>
      <c r="D256" s="214" t="s">
        <v>164</v>
      </c>
      <c r="E256" s="215" t="s">
        <v>1101</v>
      </c>
      <c r="F256" s="216" t="s">
        <v>1102</v>
      </c>
      <c r="G256" s="217" t="s">
        <v>212</v>
      </c>
      <c r="H256" s="218">
        <v>0.064000000000000001</v>
      </c>
      <c r="I256" s="219"/>
      <c r="J256" s="220">
        <f>ROUND(I256*H256,2)</f>
        <v>0</v>
      </c>
      <c r="K256" s="216" t="s">
        <v>168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574</v>
      </c>
      <c r="AT256" s="225" t="s">
        <v>164</v>
      </c>
      <c r="AU256" s="225" t="s">
        <v>81</v>
      </c>
      <c r="AY256" s="19" t="s">
        <v>162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574</v>
      </c>
      <c r="BM256" s="225" t="s">
        <v>1103</v>
      </c>
    </row>
    <row r="257" s="2" customFormat="1">
      <c r="A257" s="40"/>
      <c r="B257" s="41"/>
      <c r="C257" s="42"/>
      <c r="D257" s="227" t="s">
        <v>171</v>
      </c>
      <c r="E257" s="42"/>
      <c r="F257" s="228" t="s">
        <v>1104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171</v>
      </c>
      <c r="AU257" s="19" t="s">
        <v>81</v>
      </c>
    </row>
    <row r="258" s="2" customFormat="1">
      <c r="A258" s="40"/>
      <c r="B258" s="41"/>
      <c r="C258" s="42"/>
      <c r="D258" s="232" t="s">
        <v>173</v>
      </c>
      <c r="E258" s="42"/>
      <c r="F258" s="233" t="s">
        <v>1105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173</v>
      </c>
      <c r="AU258" s="19" t="s">
        <v>81</v>
      </c>
    </row>
    <row r="259" s="2" customFormat="1" ht="24.15" customHeight="1">
      <c r="A259" s="40"/>
      <c r="B259" s="41"/>
      <c r="C259" s="214" t="s">
        <v>524</v>
      </c>
      <c r="D259" s="214" t="s">
        <v>164</v>
      </c>
      <c r="E259" s="215" t="s">
        <v>1106</v>
      </c>
      <c r="F259" s="216" t="s">
        <v>1107</v>
      </c>
      <c r="G259" s="217" t="s">
        <v>212</v>
      </c>
      <c r="H259" s="218">
        <v>0.28799999999999998</v>
      </c>
      <c r="I259" s="219"/>
      <c r="J259" s="220">
        <f>ROUND(I259*H259,2)</f>
        <v>0</v>
      </c>
      <c r="K259" s="216" t="s">
        <v>168</v>
      </c>
      <c r="L259" s="46"/>
      <c r="M259" s="221" t="s">
        <v>19</v>
      </c>
      <c r="N259" s="222" t="s">
        <v>43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574</v>
      </c>
      <c r="AT259" s="225" t="s">
        <v>164</v>
      </c>
      <c r="AU259" s="225" t="s">
        <v>81</v>
      </c>
      <c r="AY259" s="19" t="s">
        <v>162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574</v>
      </c>
      <c r="BM259" s="225" t="s">
        <v>1108</v>
      </c>
    </row>
    <row r="260" s="2" customFormat="1">
      <c r="A260" s="40"/>
      <c r="B260" s="41"/>
      <c r="C260" s="42"/>
      <c r="D260" s="227" t="s">
        <v>171</v>
      </c>
      <c r="E260" s="42"/>
      <c r="F260" s="228" t="s">
        <v>1109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171</v>
      </c>
      <c r="AU260" s="19" t="s">
        <v>81</v>
      </c>
    </row>
    <row r="261" s="2" customFormat="1">
      <c r="A261" s="40"/>
      <c r="B261" s="41"/>
      <c r="C261" s="42"/>
      <c r="D261" s="232" t="s">
        <v>173</v>
      </c>
      <c r="E261" s="42"/>
      <c r="F261" s="233" t="s">
        <v>1110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173</v>
      </c>
      <c r="AU261" s="19" t="s">
        <v>81</v>
      </c>
    </row>
    <row r="262" s="13" customFormat="1">
      <c r="A262" s="13"/>
      <c r="B262" s="234"/>
      <c r="C262" s="235"/>
      <c r="D262" s="227" t="s">
        <v>175</v>
      </c>
      <c r="E262" s="236" t="s">
        <v>19</v>
      </c>
      <c r="F262" s="237" t="s">
        <v>1111</v>
      </c>
      <c r="G262" s="235"/>
      <c r="H262" s="238">
        <v>0.28799999999999998</v>
      </c>
      <c r="I262" s="239"/>
      <c r="J262" s="235"/>
      <c r="K262" s="235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175</v>
      </c>
      <c r="AU262" s="244" t="s">
        <v>81</v>
      </c>
      <c r="AV262" s="13" t="s">
        <v>81</v>
      </c>
      <c r="AW262" s="13" t="s">
        <v>33</v>
      </c>
      <c r="AX262" s="13" t="s">
        <v>72</v>
      </c>
      <c r="AY262" s="244" t="s">
        <v>162</v>
      </c>
    </row>
    <row r="263" s="14" customFormat="1">
      <c r="A263" s="14"/>
      <c r="B263" s="245"/>
      <c r="C263" s="246"/>
      <c r="D263" s="227" t="s">
        <v>175</v>
      </c>
      <c r="E263" s="247" t="s">
        <v>19</v>
      </c>
      <c r="F263" s="248" t="s">
        <v>177</v>
      </c>
      <c r="G263" s="246"/>
      <c r="H263" s="249">
        <v>0.28799999999999998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175</v>
      </c>
      <c r="AU263" s="255" t="s">
        <v>81</v>
      </c>
      <c r="AV263" s="14" t="s">
        <v>169</v>
      </c>
      <c r="AW263" s="14" t="s">
        <v>33</v>
      </c>
      <c r="AX263" s="14" t="s">
        <v>79</v>
      </c>
      <c r="AY263" s="255" t="s">
        <v>162</v>
      </c>
    </row>
    <row r="264" s="2" customFormat="1" ht="33" customHeight="1">
      <c r="A264" s="40"/>
      <c r="B264" s="41"/>
      <c r="C264" s="214" t="s">
        <v>528</v>
      </c>
      <c r="D264" s="214" t="s">
        <v>164</v>
      </c>
      <c r="E264" s="215" t="s">
        <v>1112</v>
      </c>
      <c r="F264" s="216" t="s">
        <v>1113</v>
      </c>
      <c r="G264" s="217" t="s">
        <v>212</v>
      </c>
      <c r="H264" s="218">
        <v>0.064000000000000001</v>
      </c>
      <c r="I264" s="219"/>
      <c r="J264" s="220">
        <f>ROUND(I264*H264,2)</f>
        <v>0</v>
      </c>
      <c r="K264" s="216" t="s">
        <v>168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574</v>
      </c>
      <c r="AT264" s="225" t="s">
        <v>164</v>
      </c>
      <c r="AU264" s="225" t="s">
        <v>81</v>
      </c>
      <c r="AY264" s="19" t="s">
        <v>162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574</v>
      </c>
      <c r="BM264" s="225" t="s">
        <v>1114</v>
      </c>
    </row>
    <row r="265" s="2" customFormat="1">
      <c r="A265" s="40"/>
      <c r="B265" s="41"/>
      <c r="C265" s="42"/>
      <c r="D265" s="227" t="s">
        <v>171</v>
      </c>
      <c r="E265" s="42"/>
      <c r="F265" s="228" t="s">
        <v>1115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171</v>
      </c>
      <c r="AU265" s="19" t="s">
        <v>81</v>
      </c>
    </row>
    <row r="266" s="2" customFormat="1">
      <c r="A266" s="40"/>
      <c r="B266" s="41"/>
      <c r="C266" s="42"/>
      <c r="D266" s="232" t="s">
        <v>173</v>
      </c>
      <c r="E266" s="42"/>
      <c r="F266" s="233" t="s">
        <v>1116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173</v>
      </c>
      <c r="AU266" s="19" t="s">
        <v>81</v>
      </c>
    </row>
    <row r="267" s="2" customFormat="1" ht="33" customHeight="1">
      <c r="A267" s="40"/>
      <c r="B267" s="41"/>
      <c r="C267" s="214" t="s">
        <v>536</v>
      </c>
      <c r="D267" s="214" t="s">
        <v>164</v>
      </c>
      <c r="E267" s="215" t="s">
        <v>1117</v>
      </c>
      <c r="F267" s="216" t="s">
        <v>1118</v>
      </c>
      <c r="G267" s="217" t="s">
        <v>212</v>
      </c>
      <c r="H267" s="218">
        <v>0.064000000000000001</v>
      </c>
      <c r="I267" s="219"/>
      <c r="J267" s="220">
        <f>ROUND(I267*H267,2)</f>
        <v>0</v>
      </c>
      <c r="K267" s="216" t="s">
        <v>168</v>
      </c>
      <c r="L267" s="46"/>
      <c r="M267" s="221" t="s">
        <v>19</v>
      </c>
      <c r="N267" s="222" t="s">
        <v>43</v>
      </c>
      <c r="O267" s="86"/>
      <c r="P267" s="223">
        <f>O267*H267</f>
        <v>0</v>
      </c>
      <c r="Q267" s="223">
        <v>0</v>
      </c>
      <c r="R267" s="223">
        <f>Q267*H267</f>
        <v>0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574</v>
      </c>
      <c r="AT267" s="225" t="s">
        <v>164</v>
      </c>
      <c r="AU267" s="225" t="s">
        <v>81</v>
      </c>
      <c r="AY267" s="19" t="s">
        <v>162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79</v>
      </c>
      <c r="BK267" s="226">
        <f>ROUND(I267*H267,2)</f>
        <v>0</v>
      </c>
      <c r="BL267" s="19" t="s">
        <v>574</v>
      </c>
      <c r="BM267" s="225" t="s">
        <v>1119</v>
      </c>
    </row>
    <row r="268" s="2" customFormat="1">
      <c r="A268" s="40"/>
      <c r="B268" s="41"/>
      <c r="C268" s="42"/>
      <c r="D268" s="227" t="s">
        <v>171</v>
      </c>
      <c r="E268" s="42"/>
      <c r="F268" s="228" t="s">
        <v>1120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171</v>
      </c>
      <c r="AU268" s="19" t="s">
        <v>81</v>
      </c>
    </row>
    <row r="269" s="2" customFormat="1">
      <c r="A269" s="40"/>
      <c r="B269" s="41"/>
      <c r="C269" s="42"/>
      <c r="D269" s="232" t="s">
        <v>173</v>
      </c>
      <c r="E269" s="42"/>
      <c r="F269" s="233" t="s">
        <v>1121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173</v>
      </c>
      <c r="AU269" s="19" t="s">
        <v>81</v>
      </c>
    </row>
    <row r="270" s="2" customFormat="1" ht="24.15" customHeight="1">
      <c r="A270" s="40"/>
      <c r="B270" s="41"/>
      <c r="C270" s="214" t="s">
        <v>544</v>
      </c>
      <c r="D270" s="214" t="s">
        <v>164</v>
      </c>
      <c r="E270" s="215" t="s">
        <v>1122</v>
      </c>
      <c r="F270" s="216" t="s">
        <v>1123</v>
      </c>
      <c r="G270" s="217" t="s">
        <v>212</v>
      </c>
      <c r="H270" s="218">
        <v>13.015000000000001</v>
      </c>
      <c r="I270" s="219"/>
      <c r="J270" s="220">
        <f>ROUND(I270*H270,2)</f>
        <v>0</v>
      </c>
      <c r="K270" s="216" t="s">
        <v>168</v>
      </c>
      <c r="L270" s="46"/>
      <c r="M270" s="221" t="s">
        <v>19</v>
      </c>
      <c r="N270" s="222" t="s">
        <v>43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574</v>
      </c>
      <c r="AT270" s="225" t="s">
        <v>164</v>
      </c>
      <c r="AU270" s="225" t="s">
        <v>81</v>
      </c>
      <c r="AY270" s="19" t="s">
        <v>162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79</v>
      </c>
      <c r="BK270" s="226">
        <f>ROUND(I270*H270,2)</f>
        <v>0</v>
      </c>
      <c r="BL270" s="19" t="s">
        <v>574</v>
      </c>
      <c r="BM270" s="225" t="s">
        <v>1124</v>
      </c>
    </row>
    <row r="271" s="2" customFormat="1">
      <c r="A271" s="40"/>
      <c r="B271" s="41"/>
      <c r="C271" s="42"/>
      <c r="D271" s="227" t="s">
        <v>171</v>
      </c>
      <c r="E271" s="42"/>
      <c r="F271" s="228" t="s">
        <v>1125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171</v>
      </c>
      <c r="AU271" s="19" t="s">
        <v>81</v>
      </c>
    </row>
    <row r="272" s="2" customFormat="1">
      <c r="A272" s="40"/>
      <c r="B272" s="41"/>
      <c r="C272" s="42"/>
      <c r="D272" s="232" t="s">
        <v>173</v>
      </c>
      <c r="E272" s="42"/>
      <c r="F272" s="233" t="s">
        <v>1126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173</v>
      </c>
      <c r="AU272" s="19" t="s">
        <v>81</v>
      </c>
    </row>
    <row r="273" s="12" customFormat="1" ht="25.92" customHeight="1">
      <c r="A273" s="12"/>
      <c r="B273" s="198"/>
      <c r="C273" s="199"/>
      <c r="D273" s="200" t="s">
        <v>71</v>
      </c>
      <c r="E273" s="201" t="s">
        <v>1127</v>
      </c>
      <c r="F273" s="201" t="s">
        <v>1128</v>
      </c>
      <c r="G273" s="199"/>
      <c r="H273" s="199"/>
      <c r="I273" s="202"/>
      <c r="J273" s="203">
        <f>BK273</f>
        <v>0</v>
      </c>
      <c r="K273" s="199"/>
      <c r="L273" s="204"/>
      <c r="M273" s="205"/>
      <c r="N273" s="206"/>
      <c r="O273" s="206"/>
      <c r="P273" s="207">
        <f>SUM(P274:P276)</f>
        <v>0</v>
      </c>
      <c r="Q273" s="206"/>
      <c r="R273" s="207">
        <f>SUM(R274:R276)</f>
        <v>0</v>
      </c>
      <c r="S273" s="206"/>
      <c r="T273" s="208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9" t="s">
        <v>169</v>
      </c>
      <c r="AT273" s="210" t="s">
        <v>71</v>
      </c>
      <c r="AU273" s="210" t="s">
        <v>72</v>
      </c>
      <c r="AY273" s="209" t="s">
        <v>162</v>
      </c>
      <c r="BK273" s="211">
        <f>SUM(BK274:BK276)</f>
        <v>0</v>
      </c>
    </row>
    <row r="274" s="2" customFormat="1" ht="21.75" customHeight="1">
      <c r="A274" s="40"/>
      <c r="B274" s="41"/>
      <c r="C274" s="214" t="s">
        <v>550</v>
      </c>
      <c r="D274" s="214" t="s">
        <v>164</v>
      </c>
      <c r="E274" s="215" t="s">
        <v>1129</v>
      </c>
      <c r="F274" s="216" t="s">
        <v>1130</v>
      </c>
      <c r="G274" s="217" t="s">
        <v>1131</v>
      </c>
      <c r="H274" s="218">
        <v>8</v>
      </c>
      <c r="I274" s="219"/>
      <c r="J274" s="220">
        <f>ROUND(I274*H274,2)</f>
        <v>0</v>
      </c>
      <c r="K274" s="216" t="s">
        <v>168</v>
      </c>
      <c r="L274" s="46"/>
      <c r="M274" s="221" t="s">
        <v>19</v>
      </c>
      <c r="N274" s="222" t="s">
        <v>43</v>
      </c>
      <c r="O274" s="86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1132</v>
      </c>
      <c r="AT274" s="225" t="s">
        <v>164</v>
      </c>
      <c r="AU274" s="225" t="s">
        <v>79</v>
      </c>
      <c r="AY274" s="19" t="s">
        <v>162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79</v>
      </c>
      <c r="BK274" s="226">
        <f>ROUND(I274*H274,2)</f>
        <v>0</v>
      </c>
      <c r="BL274" s="19" t="s">
        <v>1132</v>
      </c>
      <c r="BM274" s="225" t="s">
        <v>1133</v>
      </c>
    </row>
    <row r="275" s="2" customFormat="1">
      <c r="A275" s="40"/>
      <c r="B275" s="41"/>
      <c r="C275" s="42"/>
      <c r="D275" s="227" t="s">
        <v>171</v>
      </c>
      <c r="E275" s="42"/>
      <c r="F275" s="228" t="s">
        <v>1134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171</v>
      </c>
      <c r="AU275" s="19" t="s">
        <v>79</v>
      </c>
    </row>
    <row r="276" s="2" customFormat="1">
      <c r="A276" s="40"/>
      <c r="B276" s="41"/>
      <c r="C276" s="42"/>
      <c r="D276" s="232" t="s">
        <v>173</v>
      </c>
      <c r="E276" s="42"/>
      <c r="F276" s="233" t="s">
        <v>1135</v>
      </c>
      <c r="G276" s="42"/>
      <c r="H276" s="42"/>
      <c r="I276" s="229"/>
      <c r="J276" s="42"/>
      <c r="K276" s="42"/>
      <c r="L276" s="46"/>
      <c r="M276" s="276"/>
      <c r="N276" s="277"/>
      <c r="O276" s="278"/>
      <c r="P276" s="278"/>
      <c r="Q276" s="278"/>
      <c r="R276" s="278"/>
      <c r="S276" s="278"/>
      <c r="T276" s="279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173</v>
      </c>
      <c r="AU276" s="19" t="s">
        <v>79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46"/>
      <c r="M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FMWc1yruPs/+0L3DRGUz9H58if0SGi/EgWB1M9qGCHTMq7whpFO4g4fqWUf/a7h/b9wDBB6PyBHIhd/6qOSXqA==" hashValue="+V1oKxmLndLuAN3XMaPFetOck5rZpycx+s1gJyadMl46Lf68YH6YTNvm7EXHiMsujFZXotKzGBt46PaP1M8p+Q==" algorithmName="SHA-512" password="CC35"/>
  <autoFilter ref="C90:K27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6" r:id="rId1" display="https://podminky.urs.cz/item/CS_URS_2026_01/741112061"/>
    <hyperlink ref="F101" r:id="rId2" display="https://podminky.urs.cz/item/CS_URS_2026_01/741122015"/>
    <hyperlink ref="F108" r:id="rId3" display="https://podminky.urs.cz/item/CS_URS_2026_01/741122143"/>
    <hyperlink ref="F115" r:id="rId4" display="https://podminky.urs.cz/item/CS_URS_2026_01/741122643"/>
    <hyperlink ref="F122" r:id="rId5" display="https://podminky.urs.cz/item/CS_URS_2026_01/741130001"/>
    <hyperlink ref="F125" r:id="rId6" display="https://podminky.urs.cz/item/CS_URS_2026_01/741130004"/>
    <hyperlink ref="F128" r:id="rId7" display="https://podminky.urs.cz/item/CS_URS_2026_01/741130006"/>
    <hyperlink ref="F131" r:id="rId8" display="https://podminky.urs.cz/item/CS_URS_2026_01/741130025"/>
    <hyperlink ref="F138" r:id="rId9" display="https://podminky.urs.cz/item/CS_URS_2026_01/741310101"/>
    <hyperlink ref="F147" r:id="rId10" display="https://podminky.urs.cz/item/CS_URS_2026_01/741320165"/>
    <hyperlink ref="F152" r:id="rId11" display="https://podminky.urs.cz/item/CS_URS_2026_01/741410021"/>
    <hyperlink ref="F159" r:id="rId12" display="https://podminky.urs.cz/item/CS_URS_2026_01/741420020"/>
    <hyperlink ref="F164" r:id="rId13" display="https://podminky.urs.cz/item/CS_URS_2026_01/741420021"/>
    <hyperlink ref="F173" r:id="rId14" display="https://podminky.urs.cz/item/CS_URS_2026_01/741810002"/>
    <hyperlink ref="F176" r:id="rId15" display="https://podminky.urs.cz/item/CS_URS_2026_01/741910601"/>
    <hyperlink ref="F181" r:id="rId16" display="https://podminky.urs.cz/item/CS_URS_2026_01/998741121"/>
    <hyperlink ref="F186" r:id="rId17" display="https://podminky.urs.cz/item/CS_URS_2026_01/210203902"/>
    <hyperlink ref="F191" r:id="rId18" display="https://podminky.urs.cz/item/CS_URS_2026_01/210204002"/>
    <hyperlink ref="F196" r:id="rId19" display="https://podminky.urs.cz/item/CS_URS_2026_01/210204222"/>
    <hyperlink ref="F202" r:id="rId20" display="https://podminky.urs.cz/item/CS_URS_2026_01/460131113"/>
    <hyperlink ref="F207" r:id="rId21" display="https://podminky.urs.cz/item/CS_URS_2026_01/460161172"/>
    <hyperlink ref="F210" r:id="rId22" display="https://podminky.urs.cz/item/CS_URS_2026_01/460341113"/>
    <hyperlink ref="F215" r:id="rId23" display="https://podminky.urs.cz/item/CS_URS_2026_01/460341121"/>
    <hyperlink ref="F220" r:id="rId24" display="https://podminky.urs.cz/item/CS_URS_2026_01/460361121"/>
    <hyperlink ref="F224" r:id="rId25" display="https://podminky.urs.cz/item/CS_URS_2026_01/460371111"/>
    <hyperlink ref="F227" r:id="rId26" display="https://podminky.urs.cz/item/CS_URS_2026_01/460431182"/>
    <hyperlink ref="F230" r:id="rId27" display="https://podminky.urs.cz/item/CS_URS_2026_01/460481122"/>
    <hyperlink ref="F233" r:id="rId28" display="https://podminky.urs.cz/item/CS_URS_2026_01/460641112"/>
    <hyperlink ref="F236" r:id="rId29" display="https://podminky.urs.cz/item/CS_URS_2026_01/460671113"/>
    <hyperlink ref="F239" r:id="rId30" display="https://podminky.urs.cz/item/CS_URS_2026_01/460791211"/>
    <hyperlink ref="F246" r:id="rId31" display="https://podminky.urs.cz/item/CS_URS_2026_01/468081311"/>
    <hyperlink ref="F249" r:id="rId32" display="https://podminky.urs.cz/item/CS_URS_2026_01/468081312"/>
    <hyperlink ref="F252" r:id="rId33" display="https://podminky.urs.cz/item/CS_URS_2026_01/468081314"/>
    <hyperlink ref="F255" r:id="rId34" display="https://podminky.urs.cz/item/CS_URS_2026_01/468101411"/>
    <hyperlink ref="F258" r:id="rId35" display="https://podminky.urs.cz/item/CS_URS_2026_01/469972212"/>
    <hyperlink ref="F261" r:id="rId36" display="https://podminky.urs.cz/item/CS_URS_2026_01/469972222"/>
    <hyperlink ref="F266" r:id="rId37" display="https://podminky.urs.cz/item/CS_URS_2026_01/469972312"/>
    <hyperlink ref="F269" r:id="rId38" display="https://podminky.urs.cz/item/CS_URS_2026_01/469973116"/>
    <hyperlink ref="F272" r:id="rId39" display="https://podminky.urs.cz/item/CS_URS_2026_01/469981111"/>
    <hyperlink ref="F276" r:id="rId40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1136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ROUND((SUM(BE86:BE231)),  2)</f>
        <v>0</v>
      </c>
      <c r="G33" s="40"/>
      <c r="H33" s="40"/>
      <c r="I33" s="159">
        <v>0.20999999999999999</v>
      </c>
      <c r="J33" s="158">
        <f>ROUND(((SUM(BE86:BE231))*I33),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ROUND((SUM(BF86:BF231)),  2)</f>
        <v>0</v>
      </c>
      <c r="G34" s="40"/>
      <c r="H34" s="40"/>
      <c r="I34" s="159">
        <v>0.12</v>
      </c>
      <c r="J34" s="158">
        <f>ROUND(((SUM(BF86:BF231))*I34),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ROUND((SUM(BG86:BG231)),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ROUND((SUM(BH86:BH231)),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ROUND((SUM(BI86:BI231)),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Běžecká dráha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135</v>
      </c>
      <c r="E62" s="184"/>
      <c r="F62" s="184"/>
      <c r="G62" s="184"/>
      <c r="H62" s="184"/>
      <c r="I62" s="184"/>
      <c r="J62" s="185">
        <f>J121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138</v>
      </c>
      <c r="E63" s="184"/>
      <c r="F63" s="184"/>
      <c r="G63" s="184"/>
      <c r="H63" s="184"/>
      <c r="I63" s="184"/>
      <c r="J63" s="185">
        <f>J151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140</v>
      </c>
      <c r="E64" s="184"/>
      <c r="F64" s="184"/>
      <c r="G64" s="184"/>
      <c r="H64" s="184"/>
      <c r="I64" s="184"/>
      <c r="J64" s="185">
        <f>J189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141</v>
      </c>
      <c r="E65" s="184"/>
      <c r="F65" s="184"/>
      <c r="G65" s="184"/>
      <c r="H65" s="184"/>
      <c r="I65" s="184"/>
      <c r="J65" s="185">
        <f>J197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142</v>
      </c>
      <c r="E66" s="184"/>
      <c r="F66" s="184"/>
      <c r="G66" s="184"/>
      <c r="H66" s="184"/>
      <c r="I66" s="184"/>
      <c r="J66" s="185">
        <f>J228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147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71" t="str">
        <f>E7</f>
        <v>Komplexní revitalizace budov Závodu Míru č. 339/144 a č. 303/142, K. Vary - přípravné práce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02 - Běžecká dráha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p.p.č.339/144 a 303/142, k.ú. Stará Role</v>
      </c>
      <c r="G80" s="42"/>
      <c r="H80" s="42"/>
      <c r="I80" s="34" t="s">
        <v>23</v>
      </c>
      <c r="J80" s="74" t="str">
        <f>IF(J12="","",J12)</f>
        <v>5. 3. 2026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Základní škola a střední škola K. Vary, p. o.</v>
      </c>
      <c r="G82" s="42"/>
      <c r="H82" s="42"/>
      <c r="I82" s="34" t="s">
        <v>31</v>
      </c>
      <c r="J82" s="38" t="str">
        <f>E21</f>
        <v>Ing. arch. Břetislav Kubíček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148</v>
      </c>
      <c r="D85" s="190" t="s">
        <v>57</v>
      </c>
      <c r="E85" s="190" t="s">
        <v>53</v>
      </c>
      <c r="F85" s="190" t="s">
        <v>54</v>
      </c>
      <c r="G85" s="190" t="s">
        <v>149</v>
      </c>
      <c r="H85" s="190" t="s">
        <v>150</v>
      </c>
      <c r="I85" s="190" t="s">
        <v>151</v>
      </c>
      <c r="J85" s="190" t="s">
        <v>131</v>
      </c>
      <c r="K85" s="191" t="s">
        <v>152</v>
      </c>
      <c r="L85" s="192"/>
      <c r="M85" s="94" t="s">
        <v>19</v>
      </c>
      <c r="N85" s="95" t="s">
        <v>42</v>
      </c>
      <c r="O85" s="95" t="s">
        <v>153</v>
      </c>
      <c r="P85" s="95" t="s">
        <v>154</v>
      </c>
      <c r="Q85" s="95" t="s">
        <v>155</v>
      </c>
      <c r="R85" s="95" t="s">
        <v>156</v>
      </c>
      <c r="S85" s="95" t="s">
        <v>157</v>
      </c>
      <c r="T85" s="96" t="s">
        <v>158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159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398.62040853000002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132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160</v>
      </c>
      <c r="F87" s="201" t="s">
        <v>161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P88+P121+P151+P189+P197+P228</f>
        <v>0</v>
      </c>
      <c r="Q87" s="206"/>
      <c r="R87" s="207">
        <f>R88+R121+R151+R189+R197+R228</f>
        <v>398.62040853000002</v>
      </c>
      <c r="S87" s="206"/>
      <c r="T87" s="208">
        <f>T88+T121+T151+T189+T197+T228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71</v>
      </c>
      <c r="AU87" s="210" t="s">
        <v>72</v>
      </c>
      <c r="AY87" s="209" t="s">
        <v>162</v>
      </c>
      <c r="BK87" s="211">
        <f>BK88+BK121+BK151+BK189+BK197+BK228</f>
        <v>0</v>
      </c>
    </row>
    <row r="88" s="12" customFormat="1" ht="22.8" customHeight="1">
      <c r="A88" s="12"/>
      <c r="B88" s="198"/>
      <c r="C88" s="199"/>
      <c r="D88" s="200" t="s">
        <v>71</v>
      </c>
      <c r="E88" s="212" t="s">
        <v>79</v>
      </c>
      <c r="F88" s="212" t="s">
        <v>163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SUM(P89:P120)</f>
        <v>0</v>
      </c>
      <c r="Q88" s="206"/>
      <c r="R88" s="207">
        <f>SUM(R89:R120)</f>
        <v>14</v>
      </c>
      <c r="S88" s="206"/>
      <c r="T88" s="208">
        <f>SUM(T89:T120)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71</v>
      </c>
      <c r="AU88" s="210" t="s">
        <v>79</v>
      </c>
      <c r="AY88" s="209" t="s">
        <v>162</v>
      </c>
      <c r="BK88" s="211">
        <f>SUM(BK89:BK120)</f>
        <v>0</v>
      </c>
    </row>
    <row r="89" s="2" customFormat="1" ht="33" customHeight="1">
      <c r="A89" s="40"/>
      <c r="B89" s="41"/>
      <c r="C89" s="214" t="s">
        <v>79</v>
      </c>
      <c r="D89" s="214" t="s">
        <v>164</v>
      </c>
      <c r="E89" s="215" t="s">
        <v>1137</v>
      </c>
      <c r="F89" s="216" t="s">
        <v>1138</v>
      </c>
      <c r="G89" s="217" t="s">
        <v>167</v>
      </c>
      <c r="H89" s="218">
        <v>21.25</v>
      </c>
      <c r="I89" s="219"/>
      <c r="J89" s="220">
        <f>ROUND(I89*H89,2)</f>
        <v>0</v>
      </c>
      <c r="K89" s="216" t="s">
        <v>168</v>
      </c>
      <c r="L89" s="46"/>
      <c r="M89" s="221" t="s">
        <v>19</v>
      </c>
      <c r="N89" s="222" t="s">
        <v>43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169</v>
      </c>
      <c r="AT89" s="225" t="s">
        <v>164</v>
      </c>
      <c r="AU89" s="225" t="s">
        <v>81</v>
      </c>
      <c r="AY89" s="19" t="s">
        <v>162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169</v>
      </c>
      <c r="BM89" s="225" t="s">
        <v>1139</v>
      </c>
    </row>
    <row r="90" s="2" customFormat="1">
      <c r="A90" s="40"/>
      <c r="B90" s="41"/>
      <c r="C90" s="42"/>
      <c r="D90" s="227" t="s">
        <v>171</v>
      </c>
      <c r="E90" s="42"/>
      <c r="F90" s="228" t="s">
        <v>1140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171</v>
      </c>
      <c r="AU90" s="19" t="s">
        <v>81</v>
      </c>
    </row>
    <row r="91" s="2" customFormat="1">
      <c r="A91" s="40"/>
      <c r="B91" s="41"/>
      <c r="C91" s="42"/>
      <c r="D91" s="232" t="s">
        <v>173</v>
      </c>
      <c r="E91" s="42"/>
      <c r="F91" s="233" t="s">
        <v>1141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173</v>
      </c>
      <c r="AU91" s="19" t="s">
        <v>81</v>
      </c>
    </row>
    <row r="92" s="13" customFormat="1">
      <c r="A92" s="13"/>
      <c r="B92" s="234"/>
      <c r="C92" s="235"/>
      <c r="D92" s="227" t="s">
        <v>175</v>
      </c>
      <c r="E92" s="236" t="s">
        <v>19</v>
      </c>
      <c r="F92" s="237" t="s">
        <v>1142</v>
      </c>
      <c r="G92" s="235"/>
      <c r="H92" s="238">
        <v>21.25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175</v>
      </c>
      <c r="AU92" s="244" t="s">
        <v>81</v>
      </c>
      <c r="AV92" s="13" t="s">
        <v>81</v>
      </c>
      <c r="AW92" s="13" t="s">
        <v>33</v>
      </c>
      <c r="AX92" s="13" t="s">
        <v>72</v>
      </c>
      <c r="AY92" s="244" t="s">
        <v>162</v>
      </c>
    </row>
    <row r="93" s="14" customFormat="1">
      <c r="A93" s="14"/>
      <c r="B93" s="245"/>
      <c r="C93" s="246"/>
      <c r="D93" s="227" t="s">
        <v>175</v>
      </c>
      <c r="E93" s="247" t="s">
        <v>19</v>
      </c>
      <c r="F93" s="248" t="s">
        <v>177</v>
      </c>
      <c r="G93" s="246"/>
      <c r="H93" s="249">
        <v>21.25</v>
      </c>
      <c r="I93" s="250"/>
      <c r="J93" s="246"/>
      <c r="K93" s="246"/>
      <c r="L93" s="251"/>
      <c r="M93" s="252"/>
      <c r="N93" s="253"/>
      <c r="O93" s="253"/>
      <c r="P93" s="253"/>
      <c r="Q93" s="253"/>
      <c r="R93" s="253"/>
      <c r="S93" s="253"/>
      <c r="T93" s="25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5" t="s">
        <v>175</v>
      </c>
      <c r="AU93" s="255" t="s">
        <v>81</v>
      </c>
      <c r="AV93" s="14" t="s">
        <v>169</v>
      </c>
      <c r="AW93" s="14" t="s">
        <v>33</v>
      </c>
      <c r="AX93" s="14" t="s">
        <v>79</v>
      </c>
      <c r="AY93" s="255" t="s">
        <v>162</v>
      </c>
    </row>
    <row r="94" s="2" customFormat="1" ht="37.8" customHeight="1">
      <c r="A94" s="40"/>
      <c r="B94" s="41"/>
      <c r="C94" s="214" t="s">
        <v>81</v>
      </c>
      <c r="D94" s="214" t="s">
        <v>164</v>
      </c>
      <c r="E94" s="215" t="s">
        <v>198</v>
      </c>
      <c r="F94" s="216" t="s">
        <v>199</v>
      </c>
      <c r="G94" s="217" t="s">
        <v>167</v>
      </c>
      <c r="H94" s="218">
        <v>21.25</v>
      </c>
      <c r="I94" s="219"/>
      <c r="J94" s="220">
        <f>ROUND(I94*H94,2)</f>
        <v>0</v>
      </c>
      <c r="K94" s="216" t="s">
        <v>168</v>
      </c>
      <c r="L94" s="46"/>
      <c r="M94" s="221" t="s">
        <v>19</v>
      </c>
      <c r="N94" s="222" t="s">
        <v>43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169</v>
      </c>
      <c r="AT94" s="225" t="s">
        <v>164</v>
      </c>
      <c r="AU94" s="225" t="s">
        <v>81</v>
      </c>
      <c r="AY94" s="19" t="s">
        <v>162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169</v>
      </c>
      <c r="BM94" s="225" t="s">
        <v>1143</v>
      </c>
    </row>
    <row r="95" s="2" customFormat="1">
      <c r="A95" s="40"/>
      <c r="B95" s="41"/>
      <c r="C95" s="42"/>
      <c r="D95" s="227" t="s">
        <v>171</v>
      </c>
      <c r="E95" s="42"/>
      <c r="F95" s="228" t="s">
        <v>201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171</v>
      </c>
      <c r="AU95" s="19" t="s">
        <v>81</v>
      </c>
    </row>
    <row r="96" s="2" customFormat="1">
      <c r="A96" s="40"/>
      <c r="B96" s="41"/>
      <c r="C96" s="42"/>
      <c r="D96" s="232" t="s">
        <v>173</v>
      </c>
      <c r="E96" s="42"/>
      <c r="F96" s="233" t="s">
        <v>202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173</v>
      </c>
      <c r="AU96" s="19" t="s">
        <v>81</v>
      </c>
    </row>
    <row r="97" s="2" customFormat="1" ht="24.15" customHeight="1">
      <c r="A97" s="40"/>
      <c r="B97" s="41"/>
      <c r="C97" s="214" t="s">
        <v>184</v>
      </c>
      <c r="D97" s="214" t="s">
        <v>164</v>
      </c>
      <c r="E97" s="215" t="s">
        <v>204</v>
      </c>
      <c r="F97" s="216" t="s">
        <v>205</v>
      </c>
      <c r="G97" s="217" t="s">
        <v>167</v>
      </c>
      <c r="H97" s="218">
        <v>21.25</v>
      </c>
      <c r="I97" s="219"/>
      <c r="J97" s="220">
        <f>ROUND(I97*H97,2)</f>
        <v>0</v>
      </c>
      <c r="K97" s="216" t="s">
        <v>168</v>
      </c>
      <c r="L97" s="46"/>
      <c r="M97" s="221" t="s">
        <v>19</v>
      </c>
      <c r="N97" s="222" t="s">
        <v>43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169</v>
      </c>
      <c r="AT97" s="225" t="s">
        <v>164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169</v>
      </c>
      <c r="BM97" s="225" t="s">
        <v>1144</v>
      </c>
    </row>
    <row r="98" s="2" customFormat="1">
      <c r="A98" s="40"/>
      <c r="B98" s="41"/>
      <c r="C98" s="42"/>
      <c r="D98" s="227" t="s">
        <v>171</v>
      </c>
      <c r="E98" s="42"/>
      <c r="F98" s="228" t="s">
        <v>207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>
      <c r="A99" s="40"/>
      <c r="B99" s="41"/>
      <c r="C99" s="42"/>
      <c r="D99" s="232" t="s">
        <v>173</v>
      </c>
      <c r="E99" s="42"/>
      <c r="F99" s="233" t="s">
        <v>208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173</v>
      </c>
      <c r="AU99" s="19" t="s">
        <v>81</v>
      </c>
    </row>
    <row r="100" s="2" customFormat="1" ht="24.15" customHeight="1">
      <c r="A100" s="40"/>
      <c r="B100" s="41"/>
      <c r="C100" s="214" t="s">
        <v>169</v>
      </c>
      <c r="D100" s="214" t="s">
        <v>164</v>
      </c>
      <c r="E100" s="215" t="s">
        <v>210</v>
      </c>
      <c r="F100" s="216" t="s">
        <v>211</v>
      </c>
      <c r="G100" s="217" t="s">
        <v>212</v>
      </c>
      <c r="H100" s="218">
        <v>38.25</v>
      </c>
      <c r="I100" s="219"/>
      <c r="J100" s="220">
        <f>ROUND(I100*H100,2)</f>
        <v>0</v>
      </c>
      <c r="K100" s="216" t="s">
        <v>168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169</v>
      </c>
      <c r="AT100" s="225" t="s">
        <v>164</v>
      </c>
      <c r="AU100" s="225" t="s">
        <v>81</v>
      </c>
      <c r="AY100" s="19" t="s">
        <v>162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169</v>
      </c>
      <c r="BM100" s="225" t="s">
        <v>1145</v>
      </c>
    </row>
    <row r="101" s="2" customFormat="1">
      <c r="A101" s="40"/>
      <c r="B101" s="41"/>
      <c r="C101" s="42"/>
      <c r="D101" s="227" t="s">
        <v>171</v>
      </c>
      <c r="E101" s="42"/>
      <c r="F101" s="228" t="s">
        <v>214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171</v>
      </c>
      <c r="AU101" s="19" t="s">
        <v>81</v>
      </c>
    </row>
    <row r="102" s="2" customFormat="1">
      <c r="A102" s="40"/>
      <c r="B102" s="41"/>
      <c r="C102" s="42"/>
      <c r="D102" s="232" t="s">
        <v>173</v>
      </c>
      <c r="E102" s="42"/>
      <c r="F102" s="233" t="s">
        <v>215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173</v>
      </c>
      <c r="AU102" s="19" t="s">
        <v>81</v>
      </c>
    </row>
    <row r="103" s="13" customFormat="1">
      <c r="A103" s="13"/>
      <c r="B103" s="234"/>
      <c r="C103" s="235"/>
      <c r="D103" s="227" t="s">
        <v>175</v>
      </c>
      <c r="E103" s="236" t="s">
        <v>19</v>
      </c>
      <c r="F103" s="237" t="s">
        <v>1146</v>
      </c>
      <c r="G103" s="235"/>
      <c r="H103" s="238">
        <v>38.25</v>
      </c>
      <c r="I103" s="239"/>
      <c r="J103" s="235"/>
      <c r="K103" s="235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175</v>
      </c>
      <c r="AU103" s="244" t="s">
        <v>81</v>
      </c>
      <c r="AV103" s="13" t="s">
        <v>81</v>
      </c>
      <c r="AW103" s="13" t="s">
        <v>33</v>
      </c>
      <c r="AX103" s="13" t="s">
        <v>79</v>
      </c>
      <c r="AY103" s="244" t="s">
        <v>162</v>
      </c>
    </row>
    <row r="104" s="2" customFormat="1" ht="16.5" customHeight="1">
      <c r="A104" s="40"/>
      <c r="B104" s="41"/>
      <c r="C104" s="214" t="s">
        <v>197</v>
      </c>
      <c r="D104" s="214" t="s">
        <v>164</v>
      </c>
      <c r="E104" s="215" t="s">
        <v>218</v>
      </c>
      <c r="F104" s="216" t="s">
        <v>219</v>
      </c>
      <c r="G104" s="217" t="s">
        <v>167</v>
      </c>
      <c r="H104" s="218">
        <v>21.25</v>
      </c>
      <c r="I104" s="219"/>
      <c r="J104" s="220">
        <f>ROUND(I104*H104,2)</f>
        <v>0</v>
      </c>
      <c r="K104" s="216" t="s">
        <v>168</v>
      </c>
      <c r="L104" s="46"/>
      <c r="M104" s="221" t="s">
        <v>19</v>
      </c>
      <c r="N104" s="222" t="s">
        <v>43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169</v>
      </c>
      <c r="AT104" s="225" t="s">
        <v>164</v>
      </c>
      <c r="AU104" s="225" t="s">
        <v>81</v>
      </c>
      <c r="AY104" s="19" t="s">
        <v>162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169</v>
      </c>
      <c r="BM104" s="225" t="s">
        <v>1147</v>
      </c>
    </row>
    <row r="105" s="2" customFormat="1">
      <c r="A105" s="40"/>
      <c r="B105" s="41"/>
      <c r="C105" s="42"/>
      <c r="D105" s="227" t="s">
        <v>171</v>
      </c>
      <c r="E105" s="42"/>
      <c r="F105" s="228" t="s">
        <v>221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171</v>
      </c>
      <c r="AU105" s="19" t="s">
        <v>81</v>
      </c>
    </row>
    <row r="106" s="2" customFormat="1">
      <c r="A106" s="40"/>
      <c r="B106" s="41"/>
      <c r="C106" s="42"/>
      <c r="D106" s="232" t="s">
        <v>173</v>
      </c>
      <c r="E106" s="42"/>
      <c r="F106" s="233" t="s">
        <v>222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173</v>
      </c>
      <c r="AU106" s="19" t="s">
        <v>81</v>
      </c>
    </row>
    <row r="107" s="2" customFormat="1" ht="24.15" customHeight="1">
      <c r="A107" s="40"/>
      <c r="B107" s="41"/>
      <c r="C107" s="214" t="s">
        <v>203</v>
      </c>
      <c r="D107" s="214" t="s">
        <v>164</v>
      </c>
      <c r="E107" s="215" t="s">
        <v>1148</v>
      </c>
      <c r="F107" s="216" t="s">
        <v>1149</v>
      </c>
      <c r="G107" s="217" t="s">
        <v>167</v>
      </c>
      <c r="H107" s="218">
        <v>7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1150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1151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1152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13" customFormat="1">
      <c r="A110" s="13"/>
      <c r="B110" s="234"/>
      <c r="C110" s="235"/>
      <c r="D110" s="227" t="s">
        <v>175</v>
      </c>
      <c r="E110" s="236" t="s">
        <v>19</v>
      </c>
      <c r="F110" s="237" t="s">
        <v>1153</v>
      </c>
      <c r="G110" s="235"/>
      <c r="H110" s="238">
        <v>7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175</v>
      </c>
      <c r="AU110" s="244" t="s">
        <v>81</v>
      </c>
      <c r="AV110" s="13" t="s">
        <v>81</v>
      </c>
      <c r="AW110" s="13" t="s">
        <v>33</v>
      </c>
      <c r="AX110" s="13" t="s">
        <v>72</v>
      </c>
      <c r="AY110" s="244" t="s">
        <v>162</v>
      </c>
    </row>
    <row r="111" s="14" customFormat="1">
      <c r="A111" s="14"/>
      <c r="B111" s="245"/>
      <c r="C111" s="246"/>
      <c r="D111" s="227" t="s">
        <v>175</v>
      </c>
      <c r="E111" s="247" t="s">
        <v>19</v>
      </c>
      <c r="F111" s="248" t="s">
        <v>177</v>
      </c>
      <c r="G111" s="246"/>
      <c r="H111" s="249">
        <v>7</v>
      </c>
      <c r="I111" s="250"/>
      <c r="J111" s="246"/>
      <c r="K111" s="246"/>
      <c r="L111" s="251"/>
      <c r="M111" s="252"/>
      <c r="N111" s="253"/>
      <c r="O111" s="253"/>
      <c r="P111" s="253"/>
      <c r="Q111" s="253"/>
      <c r="R111" s="253"/>
      <c r="S111" s="253"/>
      <c r="T111" s="25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5" t="s">
        <v>175</v>
      </c>
      <c r="AU111" s="255" t="s">
        <v>81</v>
      </c>
      <c r="AV111" s="14" t="s">
        <v>169</v>
      </c>
      <c r="AW111" s="14" t="s">
        <v>33</v>
      </c>
      <c r="AX111" s="14" t="s">
        <v>79</v>
      </c>
      <c r="AY111" s="255" t="s">
        <v>162</v>
      </c>
    </row>
    <row r="112" s="2" customFormat="1" ht="16.5" customHeight="1">
      <c r="A112" s="40"/>
      <c r="B112" s="41"/>
      <c r="C112" s="256" t="s">
        <v>209</v>
      </c>
      <c r="D112" s="256" t="s">
        <v>237</v>
      </c>
      <c r="E112" s="257" t="s">
        <v>1154</v>
      </c>
      <c r="F112" s="258" t="s">
        <v>1155</v>
      </c>
      <c r="G112" s="259" t="s">
        <v>212</v>
      </c>
      <c r="H112" s="260">
        <v>14</v>
      </c>
      <c r="I112" s="261"/>
      <c r="J112" s="262">
        <f>ROUND(I112*H112,2)</f>
        <v>0</v>
      </c>
      <c r="K112" s="258" t="s">
        <v>168</v>
      </c>
      <c r="L112" s="263"/>
      <c r="M112" s="264" t="s">
        <v>19</v>
      </c>
      <c r="N112" s="265" t="s">
        <v>43</v>
      </c>
      <c r="O112" s="86"/>
      <c r="P112" s="223">
        <f>O112*H112</f>
        <v>0</v>
      </c>
      <c r="Q112" s="223">
        <v>1</v>
      </c>
      <c r="R112" s="223">
        <f>Q112*H112</f>
        <v>14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217</v>
      </c>
      <c r="AT112" s="225" t="s">
        <v>237</v>
      </c>
      <c r="AU112" s="225" t="s">
        <v>81</v>
      </c>
      <c r="AY112" s="19" t="s">
        <v>162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169</v>
      </c>
      <c r="BM112" s="225" t="s">
        <v>1156</v>
      </c>
    </row>
    <row r="113" s="2" customFormat="1">
      <c r="A113" s="40"/>
      <c r="B113" s="41"/>
      <c r="C113" s="42"/>
      <c r="D113" s="227" t="s">
        <v>171</v>
      </c>
      <c r="E113" s="42"/>
      <c r="F113" s="228" t="s">
        <v>1155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171</v>
      </c>
      <c r="AU113" s="19" t="s">
        <v>81</v>
      </c>
    </row>
    <row r="114" s="13" customFormat="1">
      <c r="A114" s="13"/>
      <c r="B114" s="234"/>
      <c r="C114" s="235"/>
      <c r="D114" s="227" t="s">
        <v>175</v>
      </c>
      <c r="E114" s="236" t="s">
        <v>19</v>
      </c>
      <c r="F114" s="237" t="s">
        <v>1157</v>
      </c>
      <c r="G114" s="235"/>
      <c r="H114" s="238">
        <v>14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175</v>
      </c>
      <c r="AU114" s="244" t="s">
        <v>81</v>
      </c>
      <c r="AV114" s="13" t="s">
        <v>81</v>
      </c>
      <c r="AW114" s="13" t="s">
        <v>33</v>
      </c>
      <c r="AX114" s="13" t="s">
        <v>72</v>
      </c>
      <c r="AY114" s="244" t="s">
        <v>162</v>
      </c>
    </row>
    <row r="115" s="14" customFormat="1">
      <c r="A115" s="14"/>
      <c r="B115" s="245"/>
      <c r="C115" s="246"/>
      <c r="D115" s="227" t="s">
        <v>175</v>
      </c>
      <c r="E115" s="247" t="s">
        <v>19</v>
      </c>
      <c r="F115" s="248" t="s">
        <v>177</v>
      </c>
      <c r="G115" s="246"/>
      <c r="H115" s="249">
        <v>14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175</v>
      </c>
      <c r="AU115" s="255" t="s">
        <v>81</v>
      </c>
      <c r="AV115" s="14" t="s">
        <v>169</v>
      </c>
      <c r="AW115" s="14" t="s">
        <v>33</v>
      </c>
      <c r="AX115" s="14" t="s">
        <v>79</v>
      </c>
      <c r="AY115" s="255" t="s">
        <v>162</v>
      </c>
    </row>
    <row r="116" s="2" customFormat="1" ht="24.15" customHeight="1">
      <c r="A116" s="40"/>
      <c r="B116" s="41"/>
      <c r="C116" s="214" t="s">
        <v>217</v>
      </c>
      <c r="D116" s="214" t="s">
        <v>164</v>
      </c>
      <c r="E116" s="215" t="s">
        <v>243</v>
      </c>
      <c r="F116" s="216" t="s">
        <v>244</v>
      </c>
      <c r="G116" s="217" t="s">
        <v>245</v>
      </c>
      <c r="H116" s="218">
        <v>401</v>
      </c>
      <c r="I116" s="219"/>
      <c r="J116" s="220">
        <f>ROUND(I116*H116,2)</f>
        <v>0</v>
      </c>
      <c r="K116" s="216" t="s">
        <v>168</v>
      </c>
      <c r="L116" s="46"/>
      <c r="M116" s="221" t="s">
        <v>19</v>
      </c>
      <c r="N116" s="222" t="s">
        <v>43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169</v>
      </c>
      <c r="AT116" s="225" t="s">
        <v>164</v>
      </c>
      <c r="AU116" s="225" t="s">
        <v>81</v>
      </c>
      <c r="AY116" s="19" t="s">
        <v>162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169</v>
      </c>
      <c r="BM116" s="225" t="s">
        <v>1158</v>
      </c>
    </row>
    <row r="117" s="2" customFormat="1">
      <c r="A117" s="40"/>
      <c r="B117" s="41"/>
      <c r="C117" s="42"/>
      <c r="D117" s="227" t="s">
        <v>171</v>
      </c>
      <c r="E117" s="42"/>
      <c r="F117" s="228" t="s">
        <v>247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171</v>
      </c>
      <c r="AU117" s="19" t="s">
        <v>81</v>
      </c>
    </row>
    <row r="118" s="2" customFormat="1">
      <c r="A118" s="40"/>
      <c r="B118" s="41"/>
      <c r="C118" s="42"/>
      <c r="D118" s="232" t="s">
        <v>173</v>
      </c>
      <c r="E118" s="42"/>
      <c r="F118" s="233" t="s">
        <v>248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173</v>
      </c>
      <c r="AU118" s="19" t="s">
        <v>81</v>
      </c>
    </row>
    <row r="119" s="13" customFormat="1">
      <c r="A119" s="13"/>
      <c r="B119" s="234"/>
      <c r="C119" s="235"/>
      <c r="D119" s="227" t="s">
        <v>175</v>
      </c>
      <c r="E119" s="236" t="s">
        <v>19</v>
      </c>
      <c r="F119" s="237" t="s">
        <v>1159</v>
      </c>
      <c r="G119" s="235"/>
      <c r="H119" s="238">
        <v>401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175</v>
      </c>
      <c r="AU119" s="244" t="s">
        <v>81</v>
      </c>
      <c r="AV119" s="13" t="s">
        <v>81</v>
      </c>
      <c r="AW119" s="13" t="s">
        <v>33</v>
      </c>
      <c r="AX119" s="13" t="s">
        <v>72</v>
      </c>
      <c r="AY119" s="244" t="s">
        <v>162</v>
      </c>
    </row>
    <row r="120" s="14" customFormat="1">
      <c r="A120" s="14"/>
      <c r="B120" s="245"/>
      <c r="C120" s="246"/>
      <c r="D120" s="227" t="s">
        <v>175</v>
      </c>
      <c r="E120" s="247" t="s">
        <v>19</v>
      </c>
      <c r="F120" s="248" t="s">
        <v>177</v>
      </c>
      <c r="G120" s="246"/>
      <c r="H120" s="249">
        <v>401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175</v>
      </c>
      <c r="AU120" s="255" t="s">
        <v>81</v>
      </c>
      <c r="AV120" s="14" t="s">
        <v>169</v>
      </c>
      <c r="AW120" s="14" t="s">
        <v>33</v>
      </c>
      <c r="AX120" s="14" t="s">
        <v>79</v>
      </c>
      <c r="AY120" s="255" t="s">
        <v>162</v>
      </c>
    </row>
    <row r="121" s="12" customFormat="1" ht="22.8" customHeight="1">
      <c r="A121" s="12"/>
      <c r="B121" s="198"/>
      <c r="C121" s="199"/>
      <c r="D121" s="200" t="s">
        <v>71</v>
      </c>
      <c r="E121" s="212" t="s">
        <v>81</v>
      </c>
      <c r="F121" s="212" t="s">
        <v>249</v>
      </c>
      <c r="G121" s="199"/>
      <c r="H121" s="199"/>
      <c r="I121" s="202"/>
      <c r="J121" s="213">
        <f>BK121</f>
        <v>0</v>
      </c>
      <c r="K121" s="199"/>
      <c r="L121" s="204"/>
      <c r="M121" s="205"/>
      <c r="N121" s="206"/>
      <c r="O121" s="206"/>
      <c r="P121" s="207">
        <f>SUM(P122:P150)</f>
        <v>0</v>
      </c>
      <c r="Q121" s="206"/>
      <c r="R121" s="207">
        <f>SUM(R122:R150)</f>
        <v>34.735916499999995</v>
      </c>
      <c r="S121" s="206"/>
      <c r="T121" s="208">
        <f>SUM(T122:T150)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9" t="s">
        <v>79</v>
      </c>
      <c r="AT121" s="210" t="s">
        <v>71</v>
      </c>
      <c r="AU121" s="210" t="s">
        <v>79</v>
      </c>
      <c r="AY121" s="209" t="s">
        <v>162</v>
      </c>
      <c r="BK121" s="211">
        <f>SUM(BK122:BK150)</f>
        <v>0</v>
      </c>
    </row>
    <row r="122" s="2" customFormat="1" ht="33" customHeight="1">
      <c r="A122" s="40"/>
      <c r="B122" s="41"/>
      <c r="C122" s="214" t="s">
        <v>223</v>
      </c>
      <c r="D122" s="214" t="s">
        <v>164</v>
      </c>
      <c r="E122" s="215" t="s">
        <v>258</v>
      </c>
      <c r="F122" s="216" t="s">
        <v>259</v>
      </c>
      <c r="G122" s="217" t="s">
        <v>167</v>
      </c>
      <c r="H122" s="218">
        <v>12.75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1.6299999999999999</v>
      </c>
      <c r="R122" s="223">
        <f>Q122*H122</f>
        <v>20.782499999999999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169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1160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261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262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15" customFormat="1">
      <c r="A125" s="15"/>
      <c r="B125" s="266"/>
      <c r="C125" s="267"/>
      <c r="D125" s="227" t="s">
        <v>175</v>
      </c>
      <c r="E125" s="268" t="s">
        <v>19</v>
      </c>
      <c r="F125" s="269" t="s">
        <v>1161</v>
      </c>
      <c r="G125" s="267"/>
      <c r="H125" s="268" t="s">
        <v>19</v>
      </c>
      <c r="I125" s="270"/>
      <c r="J125" s="267"/>
      <c r="K125" s="267"/>
      <c r="L125" s="271"/>
      <c r="M125" s="272"/>
      <c r="N125" s="273"/>
      <c r="O125" s="273"/>
      <c r="P125" s="273"/>
      <c r="Q125" s="273"/>
      <c r="R125" s="273"/>
      <c r="S125" s="273"/>
      <c r="T125" s="27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75" t="s">
        <v>175</v>
      </c>
      <c r="AU125" s="275" t="s">
        <v>81</v>
      </c>
      <c r="AV125" s="15" t="s">
        <v>79</v>
      </c>
      <c r="AW125" s="15" t="s">
        <v>33</v>
      </c>
      <c r="AX125" s="15" t="s">
        <v>72</v>
      </c>
      <c r="AY125" s="275" t="s">
        <v>162</v>
      </c>
    </row>
    <row r="126" s="13" customFormat="1">
      <c r="A126" s="13"/>
      <c r="B126" s="234"/>
      <c r="C126" s="235"/>
      <c r="D126" s="227" t="s">
        <v>175</v>
      </c>
      <c r="E126" s="236" t="s">
        <v>19</v>
      </c>
      <c r="F126" s="237" t="s">
        <v>1162</v>
      </c>
      <c r="G126" s="235"/>
      <c r="H126" s="238">
        <v>12.75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175</v>
      </c>
      <c r="AU126" s="244" t="s">
        <v>81</v>
      </c>
      <c r="AV126" s="13" t="s">
        <v>81</v>
      </c>
      <c r="AW126" s="13" t="s">
        <v>33</v>
      </c>
      <c r="AX126" s="13" t="s">
        <v>72</v>
      </c>
      <c r="AY126" s="244" t="s">
        <v>162</v>
      </c>
    </row>
    <row r="127" s="14" customFormat="1">
      <c r="A127" s="14"/>
      <c r="B127" s="245"/>
      <c r="C127" s="246"/>
      <c r="D127" s="227" t="s">
        <v>175</v>
      </c>
      <c r="E127" s="247" t="s">
        <v>19</v>
      </c>
      <c r="F127" s="248" t="s">
        <v>177</v>
      </c>
      <c r="G127" s="246"/>
      <c r="H127" s="249">
        <v>12.75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175</v>
      </c>
      <c r="AU127" s="255" t="s">
        <v>81</v>
      </c>
      <c r="AV127" s="14" t="s">
        <v>169</v>
      </c>
      <c r="AW127" s="14" t="s">
        <v>33</v>
      </c>
      <c r="AX127" s="14" t="s">
        <v>79</v>
      </c>
      <c r="AY127" s="255" t="s">
        <v>162</v>
      </c>
    </row>
    <row r="128" s="2" customFormat="1" ht="24.15" customHeight="1">
      <c r="A128" s="40"/>
      <c r="B128" s="41"/>
      <c r="C128" s="214" t="s">
        <v>118</v>
      </c>
      <c r="D128" s="214" t="s">
        <v>164</v>
      </c>
      <c r="E128" s="215" t="s">
        <v>268</v>
      </c>
      <c r="F128" s="216" t="s">
        <v>269</v>
      </c>
      <c r="G128" s="217" t="s">
        <v>245</v>
      </c>
      <c r="H128" s="218">
        <v>170</v>
      </c>
      <c r="I128" s="219"/>
      <c r="J128" s="220">
        <f>ROUND(I128*H128,2)</f>
        <v>0</v>
      </c>
      <c r="K128" s="216" t="s">
        <v>168</v>
      </c>
      <c r="L128" s="46"/>
      <c r="M128" s="221" t="s">
        <v>19</v>
      </c>
      <c r="N128" s="222" t="s">
        <v>43</v>
      </c>
      <c r="O128" s="86"/>
      <c r="P128" s="223">
        <f>O128*H128</f>
        <v>0</v>
      </c>
      <c r="Q128" s="223">
        <v>0.00017000000000000001</v>
      </c>
      <c r="R128" s="223">
        <f>Q128*H128</f>
        <v>0.028900000000000002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169</v>
      </c>
      <c r="AT128" s="225" t="s">
        <v>164</v>
      </c>
      <c r="AU128" s="225" t="s">
        <v>81</v>
      </c>
      <c r="AY128" s="19" t="s">
        <v>162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79</v>
      </c>
      <c r="BK128" s="226">
        <f>ROUND(I128*H128,2)</f>
        <v>0</v>
      </c>
      <c r="BL128" s="19" t="s">
        <v>169</v>
      </c>
      <c r="BM128" s="225" t="s">
        <v>1163</v>
      </c>
    </row>
    <row r="129" s="2" customFormat="1">
      <c r="A129" s="40"/>
      <c r="B129" s="41"/>
      <c r="C129" s="42"/>
      <c r="D129" s="227" t="s">
        <v>171</v>
      </c>
      <c r="E129" s="42"/>
      <c r="F129" s="228" t="s">
        <v>271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171</v>
      </c>
      <c r="AU129" s="19" t="s">
        <v>81</v>
      </c>
    </row>
    <row r="130" s="2" customFormat="1">
      <c r="A130" s="40"/>
      <c r="B130" s="41"/>
      <c r="C130" s="42"/>
      <c r="D130" s="232" t="s">
        <v>173</v>
      </c>
      <c r="E130" s="42"/>
      <c r="F130" s="233" t="s">
        <v>272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173</v>
      </c>
      <c r="AU130" s="19" t="s">
        <v>81</v>
      </c>
    </row>
    <row r="131" s="13" customFormat="1">
      <c r="A131" s="13"/>
      <c r="B131" s="234"/>
      <c r="C131" s="235"/>
      <c r="D131" s="227" t="s">
        <v>175</v>
      </c>
      <c r="E131" s="236" t="s">
        <v>19</v>
      </c>
      <c r="F131" s="237" t="s">
        <v>1164</v>
      </c>
      <c r="G131" s="235"/>
      <c r="H131" s="238">
        <v>170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175</v>
      </c>
      <c r="AU131" s="244" t="s">
        <v>81</v>
      </c>
      <c r="AV131" s="13" t="s">
        <v>81</v>
      </c>
      <c r="AW131" s="13" t="s">
        <v>33</v>
      </c>
      <c r="AX131" s="13" t="s">
        <v>72</v>
      </c>
      <c r="AY131" s="244" t="s">
        <v>162</v>
      </c>
    </row>
    <row r="132" s="14" customFormat="1">
      <c r="A132" s="14"/>
      <c r="B132" s="245"/>
      <c r="C132" s="246"/>
      <c r="D132" s="227" t="s">
        <v>175</v>
      </c>
      <c r="E132" s="247" t="s">
        <v>19</v>
      </c>
      <c r="F132" s="248" t="s">
        <v>177</v>
      </c>
      <c r="G132" s="246"/>
      <c r="H132" s="249">
        <v>170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175</v>
      </c>
      <c r="AU132" s="255" t="s">
        <v>81</v>
      </c>
      <c r="AV132" s="14" t="s">
        <v>169</v>
      </c>
      <c r="AW132" s="14" t="s">
        <v>33</v>
      </c>
      <c r="AX132" s="14" t="s">
        <v>79</v>
      </c>
      <c r="AY132" s="255" t="s">
        <v>162</v>
      </c>
    </row>
    <row r="133" s="2" customFormat="1" ht="24.15" customHeight="1">
      <c r="A133" s="40"/>
      <c r="B133" s="41"/>
      <c r="C133" s="256" t="s">
        <v>121</v>
      </c>
      <c r="D133" s="256" t="s">
        <v>237</v>
      </c>
      <c r="E133" s="257" t="s">
        <v>276</v>
      </c>
      <c r="F133" s="258" t="s">
        <v>277</v>
      </c>
      <c r="G133" s="259" t="s">
        <v>245</v>
      </c>
      <c r="H133" s="260">
        <v>201.36500000000001</v>
      </c>
      <c r="I133" s="261"/>
      <c r="J133" s="262">
        <f>ROUND(I133*H133,2)</f>
        <v>0</v>
      </c>
      <c r="K133" s="258" t="s">
        <v>168</v>
      </c>
      <c r="L133" s="263"/>
      <c r="M133" s="264" t="s">
        <v>19</v>
      </c>
      <c r="N133" s="265" t="s">
        <v>43</v>
      </c>
      <c r="O133" s="86"/>
      <c r="P133" s="223">
        <f>O133*H133</f>
        <v>0</v>
      </c>
      <c r="Q133" s="223">
        <v>0.00029999999999999997</v>
      </c>
      <c r="R133" s="223">
        <f>Q133*H133</f>
        <v>0.060409499999999998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217</v>
      </c>
      <c r="AT133" s="225" t="s">
        <v>237</v>
      </c>
      <c r="AU133" s="225" t="s">
        <v>81</v>
      </c>
      <c r="AY133" s="19" t="s">
        <v>162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169</v>
      </c>
      <c r="BM133" s="225" t="s">
        <v>1165</v>
      </c>
    </row>
    <row r="134" s="2" customFormat="1">
      <c r="A134" s="40"/>
      <c r="B134" s="41"/>
      <c r="C134" s="42"/>
      <c r="D134" s="227" t="s">
        <v>171</v>
      </c>
      <c r="E134" s="42"/>
      <c r="F134" s="228" t="s">
        <v>277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171</v>
      </c>
      <c r="AU134" s="19" t="s">
        <v>81</v>
      </c>
    </row>
    <row r="135" s="13" customFormat="1">
      <c r="A135" s="13"/>
      <c r="B135" s="234"/>
      <c r="C135" s="235"/>
      <c r="D135" s="227" t="s">
        <v>175</v>
      </c>
      <c r="E135" s="236" t="s">
        <v>19</v>
      </c>
      <c r="F135" s="237" t="s">
        <v>1166</v>
      </c>
      <c r="G135" s="235"/>
      <c r="H135" s="238">
        <v>170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175</v>
      </c>
      <c r="AU135" s="244" t="s">
        <v>81</v>
      </c>
      <c r="AV135" s="13" t="s">
        <v>81</v>
      </c>
      <c r="AW135" s="13" t="s">
        <v>33</v>
      </c>
      <c r="AX135" s="13" t="s">
        <v>79</v>
      </c>
      <c r="AY135" s="244" t="s">
        <v>162</v>
      </c>
    </row>
    <row r="136" s="13" customFormat="1">
      <c r="A136" s="13"/>
      <c r="B136" s="234"/>
      <c r="C136" s="235"/>
      <c r="D136" s="227" t="s">
        <v>175</v>
      </c>
      <c r="E136" s="235"/>
      <c r="F136" s="237" t="s">
        <v>1167</v>
      </c>
      <c r="G136" s="235"/>
      <c r="H136" s="238">
        <v>201.36500000000001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175</v>
      </c>
      <c r="AU136" s="244" t="s">
        <v>81</v>
      </c>
      <c r="AV136" s="13" t="s">
        <v>81</v>
      </c>
      <c r="AW136" s="13" t="s">
        <v>4</v>
      </c>
      <c r="AX136" s="13" t="s">
        <v>79</v>
      </c>
      <c r="AY136" s="244" t="s">
        <v>162</v>
      </c>
    </row>
    <row r="137" s="2" customFormat="1" ht="16.5" customHeight="1">
      <c r="A137" s="40"/>
      <c r="B137" s="41"/>
      <c r="C137" s="214" t="s">
        <v>8</v>
      </c>
      <c r="D137" s="214" t="s">
        <v>164</v>
      </c>
      <c r="E137" s="215" t="s">
        <v>291</v>
      </c>
      <c r="F137" s="216" t="s">
        <v>292</v>
      </c>
      <c r="G137" s="217" t="s">
        <v>167</v>
      </c>
      <c r="H137" s="218">
        <v>8.5</v>
      </c>
      <c r="I137" s="219"/>
      <c r="J137" s="220">
        <f>ROUND(I137*H137,2)</f>
        <v>0</v>
      </c>
      <c r="K137" s="216" t="s">
        <v>168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1.6299999999999999</v>
      </c>
      <c r="R137" s="223">
        <f>Q137*H137</f>
        <v>13.854999999999999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169</v>
      </c>
      <c r="AT137" s="225" t="s">
        <v>164</v>
      </c>
      <c r="AU137" s="225" t="s">
        <v>81</v>
      </c>
      <c r="AY137" s="19" t="s">
        <v>162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169</v>
      </c>
      <c r="BM137" s="225" t="s">
        <v>1168</v>
      </c>
    </row>
    <row r="138" s="2" customFormat="1">
      <c r="A138" s="40"/>
      <c r="B138" s="41"/>
      <c r="C138" s="42"/>
      <c r="D138" s="227" t="s">
        <v>171</v>
      </c>
      <c r="E138" s="42"/>
      <c r="F138" s="228" t="s">
        <v>292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171</v>
      </c>
      <c r="AU138" s="19" t="s">
        <v>81</v>
      </c>
    </row>
    <row r="139" s="2" customFormat="1">
      <c r="A139" s="40"/>
      <c r="B139" s="41"/>
      <c r="C139" s="42"/>
      <c r="D139" s="232" t="s">
        <v>173</v>
      </c>
      <c r="E139" s="42"/>
      <c r="F139" s="233" t="s">
        <v>294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173</v>
      </c>
      <c r="AU139" s="19" t="s">
        <v>81</v>
      </c>
    </row>
    <row r="140" s="15" customFormat="1">
      <c r="A140" s="15"/>
      <c r="B140" s="266"/>
      <c r="C140" s="267"/>
      <c r="D140" s="227" t="s">
        <v>175</v>
      </c>
      <c r="E140" s="268" t="s">
        <v>19</v>
      </c>
      <c r="F140" s="269" t="s">
        <v>1161</v>
      </c>
      <c r="G140" s="267"/>
      <c r="H140" s="268" t="s">
        <v>19</v>
      </c>
      <c r="I140" s="270"/>
      <c r="J140" s="267"/>
      <c r="K140" s="267"/>
      <c r="L140" s="271"/>
      <c r="M140" s="272"/>
      <c r="N140" s="273"/>
      <c r="O140" s="273"/>
      <c r="P140" s="273"/>
      <c r="Q140" s="273"/>
      <c r="R140" s="273"/>
      <c r="S140" s="273"/>
      <c r="T140" s="27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5" t="s">
        <v>175</v>
      </c>
      <c r="AU140" s="275" t="s">
        <v>81</v>
      </c>
      <c r="AV140" s="15" t="s">
        <v>79</v>
      </c>
      <c r="AW140" s="15" t="s">
        <v>33</v>
      </c>
      <c r="AX140" s="15" t="s">
        <v>72</v>
      </c>
      <c r="AY140" s="275" t="s">
        <v>162</v>
      </c>
    </row>
    <row r="141" s="13" customFormat="1">
      <c r="A141" s="13"/>
      <c r="B141" s="234"/>
      <c r="C141" s="235"/>
      <c r="D141" s="227" t="s">
        <v>175</v>
      </c>
      <c r="E141" s="236" t="s">
        <v>19</v>
      </c>
      <c r="F141" s="237" t="s">
        <v>1169</v>
      </c>
      <c r="G141" s="235"/>
      <c r="H141" s="238">
        <v>8.5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175</v>
      </c>
      <c r="AU141" s="244" t="s">
        <v>81</v>
      </c>
      <c r="AV141" s="13" t="s">
        <v>81</v>
      </c>
      <c r="AW141" s="13" t="s">
        <v>33</v>
      </c>
      <c r="AX141" s="13" t="s">
        <v>72</v>
      </c>
      <c r="AY141" s="244" t="s">
        <v>162</v>
      </c>
    </row>
    <row r="142" s="14" customFormat="1">
      <c r="A142" s="14"/>
      <c r="B142" s="245"/>
      <c r="C142" s="246"/>
      <c r="D142" s="227" t="s">
        <v>175</v>
      </c>
      <c r="E142" s="247" t="s">
        <v>19</v>
      </c>
      <c r="F142" s="248" t="s">
        <v>177</v>
      </c>
      <c r="G142" s="246"/>
      <c r="H142" s="249">
        <v>8.5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175</v>
      </c>
      <c r="AU142" s="255" t="s">
        <v>81</v>
      </c>
      <c r="AV142" s="14" t="s">
        <v>169</v>
      </c>
      <c r="AW142" s="14" t="s">
        <v>33</v>
      </c>
      <c r="AX142" s="14" t="s">
        <v>79</v>
      </c>
      <c r="AY142" s="255" t="s">
        <v>162</v>
      </c>
    </row>
    <row r="143" s="2" customFormat="1" ht="24.15" customHeight="1">
      <c r="A143" s="40"/>
      <c r="B143" s="41"/>
      <c r="C143" s="214" t="s">
        <v>250</v>
      </c>
      <c r="D143" s="214" t="s">
        <v>164</v>
      </c>
      <c r="E143" s="215" t="s">
        <v>305</v>
      </c>
      <c r="F143" s="216" t="s">
        <v>306</v>
      </c>
      <c r="G143" s="217" t="s">
        <v>245</v>
      </c>
      <c r="H143" s="218">
        <v>20</v>
      </c>
      <c r="I143" s="219"/>
      <c r="J143" s="220">
        <f>ROUND(I143*H143,2)</f>
        <v>0</v>
      </c>
      <c r="K143" s="216" t="s">
        <v>168</v>
      </c>
      <c r="L143" s="46"/>
      <c r="M143" s="221" t="s">
        <v>19</v>
      </c>
      <c r="N143" s="222" t="s">
        <v>43</v>
      </c>
      <c r="O143" s="86"/>
      <c r="P143" s="223">
        <f>O143*H143</f>
        <v>0</v>
      </c>
      <c r="Q143" s="223">
        <v>0.00010000000000000001</v>
      </c>
      <c r="R143" s="223">
        <f>Q143*H143</f>
        <v>0.002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169</v>
      </c>
      <c r="AT143" s="225" t="s">
        <v>164</v>
      </c>
      <c r="AU143" s="225" t="s">
        <v>81</v>
      </c>
      <c r="AY143" s="19" t="s">
        <v>162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169</v>
      </c>
      <c r="BM143" s="225" t="s">
        <v>1170</v>
      </c>
    </row>
    <row r="144" s="2" customFormat="1">
      <c r="A144" s="40"/>
      <c r="B144" s="41"/>
      <c r="C144" s="42"/>
      <c r="D144" s="227" t="s">
        <v>171</v>
      </c>
      <c r="E144" s="42"/>
      <c r="F144" s="228" t="s">
        <v>308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171</v>
      </c>
      <c r="AU144" s="19" t="s">
        <v>81</v>
      </c>
    </row>
    <row r="145" s="2" customFormat="1">
      <c r="A145" s="40"/>
      <c r="B145" s="41"/>
      <c r="C145" s="42"/>
      <c r="D145" s="232" t="s">
        <v>173</v>
      </c>
      <c r="E145" s="42"/>
      <c r="F145" s="233" t="s">
        <v>309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173</v>
      </c>
      <c r="AU145" s="19" t="s">
        <v>81</v>
      </c>
    </row>
    <row r="146" s="13" customFormat="1">
      <c r="A146" s="13"/>
      <c r="B146" s="234"/>
      <c r="C146" s="235"/>
      <c r="D146" s="227" t="s">
        <v>175</v>
      </c>
      <c r="E146" s="236" t="s">
        <v>19</v>
      </c>
      <c r="F146" s="237" t="s">
        <v>1171</v>
      </c>
      <c r="G146" s="235"/>
      <c r="H146" s="238">
        <v>20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175</v>
      </c>
      <c r="AU146" s="244" t="s">
        <v>81</v>
      </c>
      <c r="AV146" s="13" t="s">
        <v>81</v>
      </c>
      <c r="AW146" s="13" t="s">
        <v>33</v>
      </c>
      <c r="AX146" s="13" t="s">
        <v>79</v>
      </c>
      <c r="AY146" s="244" t="s">
        <v>162</v>
      </c>
    </row>
    <row r="147" s="2" customFormat="1" ht="24.15" customHeight="1">
      <c r="A147" s="40"/>
      <c r="B147" s="41"/>
      <c r="C147" s="256" t="s">
        <v>257</v>
      </c>
      <c r="D147" s="256" t="s">
        <v>237</v>
      </c>
      <c r="E147" s="257" t="s">
        <v>276</v>
      </c>
      <c r="F147" s="258" t="s">
        <v>277</v>
      </c>
      <c r="G147" s="259" t="s">
        <v>245</v>
      </c>
      <c r="H147" s="260">
        <v>23.690000000000001</v>
      </c>
      <c r="I147" s="261"/>
      <c r="J147" s="262">
        <f>ROUND(I147*H147,2)</f>
        <v>0</v>
      </c>
      <c r="K147" s="258" t="s">
        <v>168</v>
      </c>
      <c r="L147" s="263"/>
      <c r="M147" s="264" t="s">
        <v>19</v>
      </c>
      <c r="N147" s="265" t="s">
        <v>43</v>
      </c>
      <c r="O147" s="86"/>
      <c r="P147" s="223">
        <f>O147*H147</f>
        <v>0</v>
      </c>
      <c r="Q147" s="223">
        <v>0.00029999999999999997</v>
      </c>
      <c r="R147" s="223">
        <f>Q147*H147</f>
        <v>0.0071069999999999996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217</v>
      </c>
      <c r="AT147" s="225" t="s">
        <v>237</v>
      </c>
      <c r="AU147" s="225" t="s">
        <v>81</v>
      </c>
      <c r="AY147" s="19" t="s">
        <v>162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169</v>
      </c>
      <c r="BM147" s="225" t="s">
        <v>1172</v>
      </c>
    </row>
    <row r="148" s="2" customFormat="1">
      <c r="A148" s="40"/>
      <c r="B148" s="41"/>
      <c r="C148" s="42"/>
      <c r="D148" s="227" t="s">
        <v>171</v>
      </c>
      <c r="E148" s="42"/>
      <c r="F148" s="228" t="s">
        <v>277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171</v>
      </c>
      <c r="AU148" s="19" t="s">
        <v>81</v>
      </c>
    </row>
    <row r="149" s="13" customFormat="1">
      <c r="A149" s="13"/>
      <c r="B149" s="234"/>
      <c r="C149" s="235"/>
      <c r="D149" s="227" t="s">
        <v>175</v>
      </c>
      <c r="E149" s="236" t="s">
        <v>19</v>
      </c>
      <c r="F149" s="237" t="s">
        <v>1171</v>
      </c>
      <c r="G149" s="235"/>
      <c r="H149" s="238">
        <v>20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175</v>
      </c>
      <c r="AU149" s="244" t="s">
        <v>81</v>
      </c>
      <c r="AV149" s="13" t="s">
        <v>81</v>
      </c>
      <c r="AW149" s="13" t="s">
        <v>33</v>
      </c>
      <c r="AX149" s="13" t="s">
        <v>79</v>
      </c>
      <c r="AY149" s="244" t="s">
        <v>162</v>
      </c>
    </row>
    <row r="150" s="13" customFormat="1">
      <c r="A150" s="13"/>
      <c r="B150" s="234"/>
      <c r="C150" s="235"/>
      <c r="D150" s="227" t="s">
        <v>175</v>
      </c>
      <c r="E150" s="235"/>
      <c r="F150" s="237" t="s">
        <v>1173</v>
      </c>
      <c r="G150" s="235"/>
      <c r="H150" s="238">
        <v>23.690000000000001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175</v>
      </c>
      <c r="AU150" s="244" t="s">
        <v>81</v>
      </c>
      <c r="AV150" s="13" t="s">
        <v>81</v>
      </c>
      <c r="AW150" s="13" t="s">
        <v>4</v>
      </c>
      <c r="AX150" s="13" t="s">
        <v>79</v>
      </c>
      <c r="AY150" s="244" t="s">
        <v>162</v>
      </c>
    </row>
    <row r="151" s="12" customFormat="1" ht="22.8" customHeight="1">
      <c r="A151" s="12"/>
      <c r="B151" s="198"/>
      <c r="C151" s="199"/>
      <c r="D151" s="200" t="s">
        <v>71</v>
      </c>
      <c r="E151" s="212" t="s">
        <v>197</v>
      </c>
      <c r="F151" s="212" t="s">
        <v>426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SUM(P152:P188)</f>
        <v>0</v>
      </c>
      <c r="Q151" s="206"/>
      <c r="R151" s="207">
        <f>SUM(R152:R188)</f>
        <v>301.36804285000005</v>
      </c>
      <c r="S151" s="206"/>
      <c r="T151" s="208">
        <f>SUM(T152:T188)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79</v>
      </c>
      <c r="AT151" s="210" t="s">
        <v>71</v>
      </c>
      <c r="AU151" s="210" t="s">
        <v>79</v>
      </c>
      <c r="AY151" s="209" t="s">
        <v>162</v>
      </c>
      <c r="BK151" s="211">
        <f>SUM(BK152:BK188)</f>
        <v>0</v>
      </c>
    </row>
    <row r="152" s="2" customFormat="1" ht="24.15" customHeight="1">
      <c r="A152" s="40"/>
      <c r="B152" s="41"/>
      <c r="C152" s="214" t="s">
        <v>267</v>
      </c>
      <c r="D152" s="214" t="s">
        <v>164</v>
      </c>
      <c r="E152" s="215" t="s">
        <v>1174</v>
      </c>
      <c r="F152" s="216" t="s">
        <v>1175</v>
      </c>
      <c r="G152" s="217" t="s">
        <v>245</v>
      </c>
      <c r="H152" s="218">
        <v>381</v>
      </c>
      <c r="I152" s="219"/>
      <c r="J152" s="220">
        <f>ROUND(I152*H152,2)</f>
        <v>0</v>
      </c>
      <c r="K152" s="216" t="s">
        <v>388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0.091999999999999998</v>
      </c>
      <c r="R152" s="223">
        <f>Q152*H152</f>
        <v>35.052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169</v>
      </c>
      <c r="AT152" s="225" t="s">
        <v>164</v>
      </c>
      <c r="AU152" s="225" t="s">
        <v>81</v>
      </c>
      <c r="AY152" s="19" t="s">
        <v>162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169</v>
      </c>
      <c r="BM152" s="225" t="s">
        <v>1176</v>
      </c>
    </row>
    <row r="153" s="2" customFormat="1">
      <c r="A153" s="40"/>
      <c r="B153" s="41"/>
      <c r="C153" s="42"/>
      <c r="D153" s="227" t="s">
        <v>171</v>
      </c>
      <c r="E153" s="42"/>
      <c r="F153" s="228" t="s">
        <v>1177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171</v>
      </c>
      <c r="AU153" s="19" t="s">
        <v>81</v>
      </c>
    </row>
    <row r="154" s="13" customFormat="1">
      <c r="A154" s="13"/>
      <c r="B154" s="234"/>
      <c r="C154" s="235"/>
      <c r="D154" s="227" t="s">
        <v>175</v>
      </c>
      <c r="E154" s="236" t="s">
        <v>19</v>
      </c>
      <c r="F154" s="237" t="s">
        <v>1178</v>
      </c>
      <c r="G154" s="235"/>
      <c r="H154" s="238">
        <v>381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175</v>
      </c>
      <c r="AU154" s="244" t="s">
        <v>81</v>
      </c>
      <c r="AV154" s="13" t="s">
        <v>81</v>
      </c>
      <c r="AW154" s="13" t="s">
        <v>33</v>
      </c>
      <c r="AX154" s="13" t="s">
        <v>79</v>
      </c>
      <c r="AY154" s="244" t="s">
        <v>162</v>
      </c>
    </row>
    <row r="155" s="2" customFormat="1" ht="21.75" customHeight="1">
      <c r="A155" s="40"/>
      <c r="B155" s="41"/>
      <c r="C155" s="214" t="s">
        <v>275</v>
      </c>
      <c r="D155" s="214" t="s">
        <v>164</v>
      </c>
      <c r="E155" s="215" t="s">
        <v>1179</v>
      </c>
      <c r="F155" s="216" t="s">
        <v>1180</v>
      </c>
      <c r="G155" s="217" t="s">
        <v>245</v>
      </c>
      <c r="H155" s="218">
        <v>20</v>
      </c>
      <c r="I155" s="219"/>
      <c r="J155" s="220">
        <f>ROUND(I155*H155,2)</f>
        <v>0</v>
      </c>
      <c r="K155" s="216" t="s">
        <v>168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0.11500000000000001</v>
      </c>
      <c r="R155" s="223">
        <f>Q155*H155</f>
        <v>2.3000000000000003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169</v>
      </c>
      <c r="AT155" s="225" t="s">
        <v>164</v>
      </c>
      <c r="AU155" s="225" t="s">
        <v>81</v>
      </c>
      <c r="AY155" s="19" t="s">
        <v>162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169</v>
      </c>
      <c r="BM155" s="225" t="s">
        <v>1181</v>
      </c>
    </row>
    <row r="156" s="2" customFormat="1">
      <c r="A156" s="40"/>
      <c r="B156" s="41"/>
      <c r="C156" s="42"/>
      <c r="D156" s="227" t="s">
        <v>171</v>
      </c>
      <c r="E156" s="42"/>
      <c r="F156" s="228" t="s">
        <v>1182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171</v>
      </c>
      <c r="AU156" s="19" t="s">
        <v>81</v>
      </c>
    </row>
    <row r="157" s="2" customFormat="1">
      <c r="A157" s="40"/>
      <c r="B157" s="41"/>
      <c r="C157" s="42"/>
      <c r="D157" s="232" t="s">
        <v>173</v>
      </c>
      <c r="E157" s="42"/>
      <c r="F157" s="233" t="s">
        <v>1183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173</v>
      </c>
      <c r="AU157" s="19" t="s">
        <v>81</v>
      </c>
    </row>
    <row r="158" s="13" customFormat="1">
      <c r="A158" s="13"/>
      <c r="B158" s="234"/>
      <c r="C158" s="235"/>
      <c r="D158" s="227" t="s">
        <v>175</v>
      </c>
      <c r="E158" s="236" t="s">
        <v>19</v>
      </c>
      <c r="F158" s="237" t="s">
        <v>1184</v>
      </c>
      <c r="G158" s="235"/>
      <c r="H158" s="238">
        <v>20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175</v>
      </c>
      <c r="AU158" s="244" t="s">
        <v>81</v>
      </c>
      <c r="AV158" s="13" t="s">
        <v>81</v>
      </c>
      <c r="AW158" s="13" t="s">
        <v>33</v>
      </c>
      <c r="AX158" s="13" t="s">
        <v>79</v>
      </c>
      <c r="AY158" s="244" t="s">
        <v>162</v>
      </c>
    </row>
    <row r="159" s="2" customFormat="1" ht="21.75" customHeight="1">
      <c r="A159" s="40"/>
      <c r="B159" s="41"/>
      <c r="C159" s="214" t="s">
        <v>280</v>
      </c>
      <c r="D159" s="214" t="s">
        <v>164</v>
      </c>
      <c r="E159" s="215" t="s">
        <v>1185</v>
      </c>
      <c r="F159" s="216" t="s">
        <v>1186</v>
      </c>
      <c r="G159" s="217" t="s">
        <v>245</v>
      </c>
      <c r="H159" s="218">
        <v>381</v>
      </c>
      <c r="I159" s="219"/>
      <c r="J159" s="220">
        <f>ROUND(I159*H159,2)</f>
        <v>0</v>
      </c>
      <c r="K159" s="216" t="s">
        <v>168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0.13800000000000001</v>
      </c>
      <c r="R159" s="223">
        <f>Q159*H159</f>
        <v>52.578000000000003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169</v>
      </c>
      <c r="AT159" s="225" t="s">
        <v>164</v>
      </c>
      <c r="AU159" s="225" t="s">
        <v>81</v>
      </c>
      <c r="AY159" s="19" t="s">
        <v>162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169</v>
      </c>
      <c r="BM159" s="225" t="s">
        <v>1187</v>
      </c>
    </row>
    <row r="160" s="2" customFormat="1">
      <c r="A160" s="40"/>
      <c r="B160" s="41"/>
      <c r="C160" s="42"/>
      <c r="D160" s="227" t="s">
        <v>171</v>
      </c>
      <c r="E160" s="42"/>
      <c r="F160" s="228" t="s">
        <v>1188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171</v>
      </c>
      <c r="AU160" s="19" t="s">
        <v>81</v>
      </c>
    </row>
    <row r="161" s="2" customFormat="1">
      <c r="A161" s="40"/>
      <c r="B161" s="41"/>
      <c r="C161" s="42"/>
      <c r="D161" s="232" t="s">
        <v>173</v>
      </c>
      <c r="E161" s="42"/>
      <c r="F161" s="233" t="s">
        <v>1189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173</v>
      </c>
      <c r="AU161" s="19" t="s">
        <v>81</v>
      </c>
    </row>
    <row r="162" s="13" customFormat="1">
      <c r="A162" s="13"/>
      <c r="B162" s="234"/>
      <c r="C162" s="235"/>
      <c r="D162" s="227" t="s">
        <v>175</v>
      </c>
      <c r="E162" s="236" t="s">
        <v>19</v>
      </c>
      <c r="F162" s="237" t="s">
        <v>1190</v>
      </c>
      <c r="G162" s="235"/>
      <c r="H162" s="238">
        <v>381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175</v>
      </c>
      <c r="AU162" s="244" t="s">
        <v>81</v>
      </c>
      <c r="AV162" s="13" t="s">
        <v>81</v>
      </c>
      <c r="AW162" s="13" t="s">
        <v>33</v>
      </c>
      <c r="AX162" s="13" t="s">
        <v>79</v>
      </c>
      <c r="AY162" s="244" t="s">
        <v>162</v>
      </c>
    </row>
    <row r="163" s="2" customFormat="1" ht="24.15" customHeight="1">
      <c r="A163" s="40"/>
      <c r="B163" s="41"/>
      <c r="C163" s="214" t="s">
        <v>287</v>
      </c>
      <c r="D163" s="214" t="s">
        <v>164</v>
      </c>
      <c r="E163" s="215" t="s">
        <v>1191</v>
      </c>
      <c r="F163" s="216" t="s">
        <v>1192</v>
      </c>
      <c r="G163" s="217" t="s">
        <v>245</v>
      </c>
      <c r="H163" s="218">
        <v>381</v>
      </c>
      <c r="I163" s="219"/>
      <c r="J163" s="220">
        <f>ROUND(I163*H163,2)</f>
        <v>0</v>
      </c>
      <c r="K163" s="216" t="s">
        <v>168</v>
      </c>
      <c r="L163" s="46"/>
      <c r="M163" s="221" t="s">
        <v>19</v>
      </c>
      <c r="N163" s="222" t="s">
        <v>43</v>
      </c>
      <c r="O163" s="86"/>
      <c r="P163" s="223">
        <f>O163*H163</f>
        <v>0</v>
      </c>
      <c r="Q163" s="223">
        <v>0.34499999999999997</v>
      </c>
      <c r="R163" s="223">
        <f>Q163*H163</f>
        <v>131.44499999999999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169</v>
      </c>
      <c r="AT163" s="225" t="s">
        <v>164</v>
      </c>
      <c r="AU163" s="225" t="s">
        <v>81</v>
      </c>
      <c r="AY163" s="19" t="s">
        <v>162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169</v>
      </c>
      <c r="BM163" s="225" t="s">
        <v>1193</v>
      </c>
    </row>
    <row r="164" s="2" customFormat="1">
      <c r="A164" s="40"/>
      <c r="B164" s="41"/>
      <c r="C164" s="42"/>
      <c r="D164" s="227" t="s">
        <v>171</v>
      </c>
      <c r="E164" s="42"/>
      <c r="F164" s="228" t="s">
        <v>1194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171</v>
      </c>
      <c r="AU164" s="19" t="s">
        <v>81</v>
      </c>
    </row>
    <row r="165" s="2" customFormat="1">
      <c r="A165" s="40"/>
      <c r="B165" s="41"/>
      <c r="C165" s="42"/>
      <c r="D165" s="232" t="s">
        <v>173</v>
      </c>
      <c r="E165" s="42"/>
      <c r="F165" s="233" t="s">
        <v>1195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173</v>
      </c>
      <c r="AU165" s="19" t="s">
        <v>81</v>
      </c>
    </row>
    <row r="166" s="13" customFormat="1">
      <c r="A166" s="13"/>
      <c r="B166" s="234"/>
      <c r="C166" s="235"/>
      <c r="D166" s="227" t="s">
        <v>175</v>
      </c>
      <c r="E166" s="236" t="s">
        <v>19</v>
      </c>
      <c r="F166" s="237" t="s">
        <v>1196</v>
      </c>
      <c r="G166" s="235"/>
      <c r="H166" s="238">
        <v>381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175</v>
      </c>
      <c r="AU166" s="244" t="s">
        <v>81</v>
      </c>
      <c r="AV166" s="13" t="s">
        <v>81</v>
      </c>
      <c r="AW166" s="13" t="s">
        <v>33</v>
      </c>
      <c r="AX166" s="13" t="s">
        <v>79</v>
      </c>
      <c r="AY166" s="244" t="s">
        <v>162</v>
      </c>
    </row>
    <row r="167" s="2" customFormat="1" ht="24.15" customHeight="1">
      <c r="A167" s="40"/>
      <c r="B167" s="41"/>
      <c r="C167" s="214" t="s">
        <v>290</v>
      </c>
      <c r="D167" s="214" t="s">
        <v>164</v>
      </c>
      <c r="E167" s="215" t="s">
        <v>1197</v>
      </c>
      <c r="F167" s="216" t="s">
        <v>1198</v>
      </c>
      <c r="G167" s="217" t="s">
        <v>245</v>
      </c>
      <c r="H167" s="218">
        <v>381</v>
      </c>
      <c r="I167" s="219"/>
      <c r="J167" s="220">
        <f>ROUND(I167*H167,2)</f>
        <v>0</v>
      </c>
      <c r="K167" s="216" t="s">
        <v>168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0.00034000000000000002</v>
      </c>
      <c r="R167" s="223">
        <f>Q167*H167</f>
        <v>0.12954000000000002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169</v>
      </c>
      <c r="AT167" s="225" t="s">
        <v>164</v>
      </c>
      <c r="AU167" s="225" t="s">
        <v>81</v>
      </c>
      <c r="AY167" s="19" t="s">
        <v>162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169</v>
      </c>
      <c r="BM167" s="225" t="s">
        <v>1199</v>
      </c>
    </row>
    <row r="168" s="2" customFormat="1">
      <c r="A168" s="40"/>
      <c r="B168" s="41"/>
      <c r="C168" s="42"/>
      <c r="D168" s="227" t="s">
        <v>171</v>
      </c>
      <c r="E168" s="42"/>
      <c r="F168" s="228" t="s">
        <v>1200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171</v>
      </c>
      <c r="AU168" s="19" t="s">
        <v>81</v>
      </c>
    </row>
    <row r="169" s="2" customFormat="1">
      <c r="A169" s="40"/>
      <c r="B169" s="41"/>
      <c r="C169" s="42"/>
      <c r="D169" s="232" t="s">
        <v>173</v>
      </c>
      <c r="E169" s="42"/>
      <c r="F169" s="233" t="s">
        <v>1201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173</v>
      </c>
      <c r="AU169" s="19" t="s">
        <v>81</v>
      </c>
    </row>
    <row r="170" s="2" customFormat="1" ht="24.15" customHeight="1">
      <c r="A170" s="40"/>
      <c r="B170" s="41"/>
      <c r="C170" s="214" t="s">
        <v>297</v>
      </c>
      <c r="D170" s="214" t="s">
        <v>164</v>
      </c>
      <c r="E170" s="215" t="s">
        <v>1202</v>
      </c>
      <c r="F170" s="216" t="s">
        <v>1203</v>
      </c>
      <c r="G170" s="217" t="s">
        <v>245</v>
      </c>
      <c r="H170" s="218">
        <v>381</v>
      </c>
      <c r="I170" s="219"/>
      <c r="J170" s="220">
        <f>ROUND(I170*H170,2)</f>
        <v>0</v>
      </c>
      <c r="K170" s="216" t="s">
        <v>168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0.00060999999999999997</v>
      </c>
      <c r="R170" s="223">
        <f>Q170*H170</f>
        <v>0.23240999999999998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169</v>
      </c>
      <c r="AT170" s="225" t="s">
        <v>164</v>
      </c>
      <c r="AU170" s="225" t="s">
        <v>81</v>
      </c>
      <c r="AY170" s="19" t="s">
        <v>162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169</v>
      </c>
      <c r="BM170" s="225" t="s">
        <v>1204</v>
      </c>
    </row>
    <row r="171" s="2" customFormat="1">
      <c r="A171" s="40"/>
      <c r="B171" s="41"/>
      <c r="C171" s="42"/>
      <c r="D171" s="227" t="s">
        <v>171</v>
      </c>
      <c r="E171" s="42"/>
      <c r="F171" s="228" t="s">
        <v>1205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171</v>
      </c>
      <c r="AU171" s="19" t="s">
        <v>81</v>
      </c>
    </row>
    <row r="172" s="2" customFormat="1">
      <c r="A172" s="40"/>
      <c r="B172" s="41"/>
      <c r="C172" s="42"/>
      <c r="D172" s="232" t="s">
        <v>173</v>
      </c>
      <c r="E172" s="42"/>
      <c r="F172" s="233" t="s">
        <v>1206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173</v>
      </c>
      <c r="AU172" s="19" t="s">
        <v>81</v>
      </c>
    </row>
    <row r="173" s="2" customFormat="1" ht="24.15" customHeight="1">
      <c r="A173" s="40"/>
      <c r="B173" s="41"/>
      <c r="C173" s="214" t="s">
        <v>7</v>
      </c>
      <c r="D173" s="214" t="s">
        <v>164</v>
      </c>
      <c r="E173" s="215" t="s">
        <v>1207</v>
      </c>
      <c r="F173" s="216" t="s">
        <v>1208</v>
      </c>
      <c r="G173" s="217" t="s">
        <v>245</v>
      </c>
      <c r="H173" s="218">
        <v>381</v>
      </c>
      <c r="I173" s="219"/>
      <c r="J173" s="220">
        <f>ROUND(I173*H173,2)</f>
        <v>0</v>
      </c>
      <c r="K173" s="216" t="s">
        <v>168</v>
      </c>
      <c r="L173" s="46"/>
      <c r="M173" s="221" t="s">
        <v>19</v>
      </c>
      <c r="N173" s="222" t="s">
        <v>43</v>
      </c>
      <c r="O173" s="86"/>
      <c r="P173" s="223">
        <f>O173*H173</f>
        <v>0</v>
      </c>
      <c r="Q173" s="223">
        <v>0.096799999999999997</v>
      </c>
      <c r="R173" s="223">
        <f>Q173*H173</f>
        <v>36.880800000000001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169</v>
      </c>
      <c r="AT173" s="225" t="s">
        <v>164</v>
      </c>
      <c r="AU173" s="225" t="s">
        <v>81</v>
      </c>
      <c r="AY173" s="19" t="s">
        <v>162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169</v>
      </c>
      <c r="BM173" s="225" t="s">
        <v>1209</v>
      </c>
    </row>
    <row r="174" s="2" customFormat="1">
      <c r="A174" s="40"/>
      <c r="B174" s="41"/>
      <c r="C174" s="42"/>
      <c r="D174" s="227" t="s">
        <v>171</v>
      </c>
      <c r="E174" s="42"/>
      <c r="F174" s="228" t="s">
        <v>1210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171</v>
      </c>
      <c r="AU174" s="19" t="s">
        <v>81</v>
      </c>
    </row>
    <row r="175" s="2" customFormat="1">
      <c r="A175" s="40"/>
      <c r="B175" s="41"/>
      <c r="C175" s="42"/>
      <c r="D175" s="232" t="s">
        <v>173</v>
      </c>
      <c r="E175" s="42"/>
      <c r="F175" s="233" t="s">
        <v>1211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173</v>
      </c>
      <c r="AU175" s="19" t="s">
        <v>81</v>
      </c>
    </row>
    <row r="176" s="2" customFormat="1" ht="24.15" customHeight="1">
      <c r="A176" s="40"/>
      <c r="B176" s="41"/>
      <c r="C176" s="214" t="s">
        <v>312</v>
      </c>
      <c r="D176" s="214" t="s">
        <v>164</v>
      </c>
      <c r="E176" s="215" t="s">
        <v>1212</v>
      </c>
      <c r="F176" s="216" t="s">
        <v>1213</v>
      </c>
      <c r="G176" s="217" t="s">
        <v>245</v>
      </c>
      <c r="H176" s="218">
        <v>381</v>
      </c>
      <c r="I176" s="219"/>
      <c r="J176" s="220">
        <f>ROUND(I176*H176,2)</f>
        <v>0</v>
      </c>
      <c r="K176" s="216" t="s">
        <v>168</v>
      </c>
      <c r="L176" s="46"/>
      <c r="M176" s="221" t="s">
        <v>19</v>
      </c>
      <c r="N176" s="222" t="s">
        <v>43</v>
      </c>
      <c r="O176" s="86"/>
      <c r="P176" s="223">
        <f>O176*H176</f>
        <v>0</v>
      </c>
      <c r="Q176" s="223">
        <v>0.096799999999999997</v>
      </c>
      <c r="R176" s="223">
        <f>Q176*H176</f>
        <v>36.880800000000001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169</v>
      </c>
      <c r="AT176" s="225" t="s">
        <v>164</v>
      </c>
      <c r="AU176" s="225" t="s">
        <v>81</v>
      </c>
      <c r="AY176" s="19" t="s">
        <v>162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169</v>
      </c>
      <c r="BM176" s="225" t="s">
        <v>1214</v>
      </c>
    </row>
    <row r="177" s="2" customFormat="1">
      <c r="A177" s="40"/>
      <c r="B177" s="41"/>
      <c r="C177" s="42"/>
      <c r="D177" s="227" t="s">
        <v>171</v>
      </c>
      <c r="E177" s="42"/>
      <c r="F177" s="228" t="s">
        <v>1215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171</v>
      </c>
      <c r="AU177" s="19" t="s">
        <v>81</v>
      </c>
    </row>
    <row r="178" s="2" customFormat="1">
      <c r="A178" s="40"/>
      <c r="B178" s="41"/>
      <c r="C178" s="42"/>
      <c r="D178" s="232" t="s">
        <v>173</v>
      </c>
      <c r="E178" s="42"/>
      <c r="F178" s="233" t="s">
        <v>1216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173</v>
      </c>
      <c r="AU178" s="19" t="s">
        <v>81</v>
      </c>
    </row>
    <row r="179" s="2" customFormat="1" ht="33" customHeight="1">
      <c r="A179" s="40"/>
      <c r="B179" s="41"/>
      <c r="C179" s="214" t="s">
        <v>315</v>
      </c>
      <c r="D179" s="214" t="s">
        <v>164</v>
      </c>
      <c r="E179" s="215" t="s">
        <v>1217</v>
      </c>
      <c r="F179" s="216" t="s">
        <v>1218</v>
      </c>
      <c r="G179" s="217" t="s">
        <v>245</v>
      </c>
      <c r="H179" s="218">
        <v>381</v>
      </c>
      <c r="I179" s="219"/>
      <c r="J179" s="220">
        <f>ROUND(I179*H179,2)</f>
        <v>0</v>
      </c>
      <c r="K179" s="216" t="s">
        <v>168</v>
      </c>
      <c r="L179" s="46"/>
      <c r="M179" s="221" t="s">
        <v>19</v>
      </c>
      <c r="N179" s="222" t="s">
        <v>43</v>
      </c>
      <c r="O179" s="86"/>
      <c r="P179" s="223">
        <f>O179*H179</f>
        <v>0</v>
      </c>
      <c r="Q179" s="223">
        <v>0.015400000000000001</v>
      </c>
      <c r="R179" s="223">
        <f>Q179*H179</f>
        <v>5.8673999999999999</v>
      </c>
      <c r="S179" s="223">
        <v>0</v>
      </c>
      <c r="T179" s="224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25" t="s">
        <v>169</v>
      </c>
      <c r="AT179" s="225" t="s">
        <v>164</v>
      </c>
      <c r="AU179" s="225" t="s">
        <v>81</v>
      </c>
      <c r="AY179" s="19" t="s">
        <v>162</v>
      </c>
      <c r="BE179" s="226">
        <f>IF(N179="základní",J179,0)</f>
        <v>0</v>
      </c>
      <c r="BF179" s="226">
        <f>IF(N179="snížená",J179,0)</f>
        <v>0</v>
      </c>
      <c r="BG179" s="226">
        <f>IF(N179="zákl. přenesená",J179,0)</f>
        <v>0</v>
      </c>
      <c r="BH179" s="226">
        <f>IF(N179="sníž. přenesená",J179,0)</f>
        <v>0</v>
      </c>
      <c r="BI179" s="226">
        <f>IF(N179="nulová",J179,0)</f>
        <v>0</v>
      </c>
      <c r="BJ179" s="19" t="s">
        <v>79</v>
      </c>
      <c r="BK179" s="226">
        <f>ROUND(I179*H179,2)</f>
        <v>0</v>
      </c>
      <c r="BL179" s="19" t="s">
        <v>169</v>
      </c>
      <c r="BM179" s="225" t="s">
        <v>1219</v>
      </c>
    </row>
    <row r="180" s="2" customFormat="1">
      <c r="A180" s="40"/>
      <c r="B180" s="41"/>
      <c r="C180" s="42"/>
      <c r="D180" s="227" t="s">
        <v>171</v>
      </c>
      <c r="E180" s="42"/>
      <c r="F180" s="228" t="s">
        <v>1220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171</v>
      </c>
      <c r="AU180" s="19" t="s">
        <v>81</v>
      </c>
    </row>
    <row r="181" s="2" customFormat="1">
      <c r="A181" s="40"/>
      <c r="B181" s="41"/>
      <c r="C181" s="42"/>
      <c r="D181" s="232" t="s">
        <v>173</v>
      </c>
      <c r="E181" s="42"/>
      <c r="F181" s="233" t="s">
        <v>1221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173</v>
      </c>
      <c r="AU181" s="19" t="s">
        <v>81</v>
      </c>
    </row>
    <row r="182" s="2" customFormat="1" ht="24.15" customHeight="1">
      <c r="A182" s="40"/>
      <c r="B182" s="41"/>
      <c r="C182" s="214" t="s">
        <v>322</v>
      </c>
      <c r="D182" s="214" t="s">
        <v>164</v>
      </c>
      <c r="E182" s="215" t="s">
        <v>1222</v>
      </c>
      <c r="F182" s="216" t="s">
        <v>1223</v>
      </c>
      <c r="G182" s="217" t="s">
        <v>300</v>
      </c>
      <c r="H182" s="218">
        <v>209.285</v>
      </c>
      <c r="I182" s="219"/>
      <c r="J182" s="220">
        <f>ROUND(I182*H182,2)</f>
        <v>0</v>
      </c>
      <c r="K182" s="216" t="s">
        <v>168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1.0000000000000001E-05</v>
      </c>
      <c r="R182" s="223">
        <f>Q182*H182</f>
        <v>0.0020928500000000003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169</v>
      </c>
      <c r="AT182" s="225" t="s">
        <v>164</v>
      </c>
      <c r="AU182" s="225" t="s">
        <v>81</v>
      </c>
      <c r="AY182" s="19" t="s">
        <v>162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169</v>
      </c>
      <c r="BM182" s="225" t="s">
        <v>1224</v>
      </c>
    </row>
    <row r="183" s="2" customFormat="1">
      <c r="A183" s="40"/>
      <c r="B183" s="41"/>
      <c r="C183" s="42"/>
      <c r="D183" s="227" t="s">
        <v>171</v>
      </c>
      <c r="E183" s="42"/>
      <c r="F183" s="228" t="s">
        <v>1225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171</v>
      </c>
      <c r="AU183" s="19" t="s">
        <v>81</v>
      </c>
    </row>
    <row r="184" s="2" customFormat="1">
      <c r="A184" s="40"/>
      <c r="B184" s="41"/>
      <c r="C184" s="42"/>
      <c r="D184" s="232" t="s">
        <v>173</v>
      </c>
      <c r="E184" s="42"/>
      <c r="F184" s="233" t="s">
        <v>1226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173</v>
      </c>
      <c r="AU184" s="19" t="s">
        <v>81</v>
      </c>
    </row>
    <row r="185" s="13" customFormat="1">
      <c r="A185" s="13"/>
      <c r="B185" s="234"/>
      <c r="C185" s="235"/>
      <c r="D185" s="227" t="s">
        <v>175</v>
      </c>
      <c r="E185" s="236" t="s">
        <v>19</v>
      </c>
      <c r="F185" s="237" t="s">
        <v>1227</v>
      </c>
      <c r="G185" s="235"/>
      <c r="H185" s="238">
        <v>137.30000000000001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175</v>
      </c>
      <c r="AU185" s="244" t="s">
        <v>81</v>
      </c>
      <c r="AV185" s="13" t="s">
        <v>81</v>
      </c>
      <c r="AW185" s="13" t="s">
        <v>33</v>
      </c>
      <c r="AX185" s="13" t="s">
        <v>72</v>
      </c>
      <c r="AY185" s="244" t="s">
        <v>162</v>
      </c>
    </row>
    <row r="186" s="13" customFormat="1">
      <c r="A186" s="13"/>
      <c r="B186" s="234"/>
      <c r="C186" s="235"/>
      <c r="D186" s="227" t="s">
        <v>175</v>
      </c>
      <c r="E186" s="236" t="s">
        <v>19</v>
      </c>
      <c r="F186" s="237" t="s">
        <v>1228</v>
      </c>
      <c r="G186" s="235"/>
      <c r="H186" s="238">
        <v>64.484999999999999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175</v>
      </c>
      <c r="AU186" s="244" t="s">
        <v>81</v>
      </c>
      <c r="AV186" s="13" t="s">
        <v>81</v>
      </c>
      <c r="AW186" s="13" t="s">
        <v>33</v>
      </c>
      <c r="AX186" s="13" t="s">
        <v>72</v>
      </c>
      <c r="AY186" s="244" t="s">
        <v>162</v>
      </c>
    </row>
    <row r="187" s="13" customFormat="1">
      <c r="A187" s="13"/>
      <c r="B187" s="234"/>
      <c r="C187" s="235"/>
      <c r="D187" s="227" t="s">
        <v>175</v>
      </c>
      <c r="E187" s="236" t="s">
        <v>19</v>
      </c>
      <c r="F187" s="237" t="s">
        <v>1229</v>
      </c>
      <c r="G187" s="235"/>
      <c r="H187" s="238">
        <v>7.5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175</v>
      </c>
      <c r="AU187" s="244" t="s">
        <v>81</v>
      </c>
      <c r="AV187" s="13" t="s">
        <v>81</v>
      </c>
      <c r="AW187" s="13" t="s">
        <v>33</v>
      </c>
      <c r="AX187" s="13" t="s">
        <v>72</v>
      </c>
      <c r="AY187" s="244" t="s">
        <v>162</v>
      </c>
    </row>
    <row r="188" s="14" customFormat="1">
      <c r="A188" s="14"/>
      <c r="B188" s="245"/>
      <c r="C188" s="246"/>
      <c r="D188" s="227" t="s">
        <v>175</v>
      </c>
      <c r="E188" s="247" t="s">
        <v>19</v>
      </c>
      <c r="F188" s="248" t="s">
        <v>177</v>
      </c>
      <c r="G188" s="246"/>
      <c r="H188" s="249">
        <v>209.285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175</v>
      </c>
      <c r="AU188" s="255" t="s">
        <v>81</v>
      </c>
      <c r="AV188" s="14" t="s">
        <v>169</v>
      </c>
      <c r="AW188" s="14" t="s">
        <v>33</v>
      </c>
      <c r="AX188" s="14" t="s">
        <v>79</v>
      </c>
      <c r="AY188" s="255" t="s">
        <v>162</v>
      </c>
    </row>
    <row r="189" s="12" customFormat="1" ht="22.8" customHeight="1">
      <c r="A189" s="12"/>
      <c r="B189" s="198"/>
      <c r="C189" s="199"/>
      <c r="D189" s="200" t="s">
        <v>71</v>
      </c>
      <c r="E189" s="212" t="s">
        <v>217</v>
      </c>
      <c r="F189" s="212" t="s">
        <v>466</v>
      </c>
      <c r="G189" s="199"/>
      <c r="H189" s="199"/>
      <c r="I189" s="202"/>
      <c r="J189" s="213">
        <f>BK189</f>
        <v>0</v>
      </c>
      <c r="K189" s="199"/>
      <c r="L189" s="204"/>
      <c r="M189" s="205"/>
      <c r="N189" s="206"/>
      <c r="O189" s="206"/>
      <c r="P189" s="207">
        <f>SUM(P190:P196)</f>
        <v>0</v>
      </c>
      <c r="Q189" s="206"/>
      <c r="R189" s="207">
        <f>SUM(R190:R196)</f>
        <v>0.030047499999999998</v>
      </c>
      <c r="S189" s="206"/>
      <c r="T189" s="208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9" t="s">
        <v>79</v>
      </c>
      <c r="AT189" s="210" t="s">
        <v>71</v>
      </c>
      <c r="AU189" s="210" t="s">
        <v>79</v>
      </c>
      <c r="AY189" s="209" t="s">
        <v>162</v>
      </c>
      <c r="BK189" s="211">
        <f>SUM(BK190:BK196)</f>
        <v>0</v>
      </c>
    </row>
    <row r="190" s="2" customFormat="1" ht="24.15" customHeight="1">
      <c r="A190" s="40"/>
      <c r="B190" s="41"/>
      <c r="C190" s="214" t="s">
        <v>329</v>
      </c>
      <c r="D190" s="214" t="s">
        <v>164</v>
      </c>
      <c r="E190" s="215" t="s">
        <v>468</v>
      </c>
      <c r="F190" s="216" t="s">
        <v>469</v>
      </c>
      <c r="G190" s="217" t="s">
        <v>300</v>
      </c>
      <c r="H190" s="218">
        <v>85</v>
      </c>
      <c r="I190" s="219"/>
      <c r="J190" s="220">
        <f>ROUND(I190*H190,2)</f>
        <v>0</v>
      </c>
      <c r="K190" s="216" t="s">
        <v>168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169</v>
      </c>
      <c r="AT190" s="225" t="s">
        <v>164</v>
      </c>
      <c r="AU190" s="225" t="s">
        <v>81</v>
      </c>
      <c r="AY190" s="19" t="s">
        <v>162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169</v>
      </c>
      <c r="BM190" s="225" t="s">
        <v>1230</v>
      </c>
    </row>
    <row r="191" s="2" customFormat="1">
      <c r="A191" s="40"/>
      <c r="B191" s="41"/>
      <c r="C191" s="42"/>
      <c r="D191" s="227" t="s">
        <v>171</v>
      </c>
      <c r="E191" s="42"/>
      <c r="F191" s="228" t="s">
        <v>471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171</v>
      </c>
      <c r="AU191" s="19" t="s">
        <v>81</v>
      </c>
    </row>
    <row r="192" s="2" customFormat="1">
      <c r="A192" s="40"/>
      <c r="B192" s="41"/>
      <c r="C192" s="42"/>
      <c r="D192" s="232" t="s">
        <v>173</v>
      </c>
      <c r="E192" s="42"/>
      <c r="F192" s="233" t="s">
        <v>472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173</v>
      </c>
      <c r="AU192" s="19" t="s">
        <v>81</v>
      </c>
    </row>
    <row r="193" s="2" customFormat="1" ht="24.15" customHeight="1">
      <c r="A193" s="40"/>
      <c r="B193" s="41"/>
      <c r="C193" s="256" t="s">
        <v>336</v>
      </c>
      <c r="D193" s="256" t="s">
        <v>237</v>
      </c>
      <c r="E193" s="257" t="s">
        <v>475</v>
      </c>
      <c r="F193" s="258" t="s">
        <v>476</v>
      </c>
      <c r="G193" s="259" t="s">
        <v>300</v>
      </c>
      <c r="H193" s="260">
        <v>85.849999999999994</v>
      </c>
      <c r="I193" s="261"/>
      <c r="J193" s="262">
        <f>ROUND(I193*H193,2)</f>
        <v>0</v>
      </c>
      <c r="K193" s="258" t="s">
        <v>168</v>
      </c>
      <c r="L193" s="263"/>
      <c r="M193" s="264" t="s">
        <v>19</v>
      </c>
      <c r="N193" s="265" t="s">
        <v>43</v>
      </c>
      <c r="O193" s="86"/>
      <c r="P193" s="223">
        <f>O193*H193</f>
        <v>0</v>
      </c>
      <c r="Q193" s="223">
        <v>0.00035</v>
      </c>
      <c r="R193" s="223">
        <f>Q193*H193</f>
        <v>0.030047499999999998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217</v>
      </c>
      <c r="AT193" s="225" t="s">
        <v>237</v>
      </c>
      <c r="AU193" s="225" t="s">
        <v>81</v>
      </c>
      <c r="AY193" s="19" t="s">
        <v>162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169</v>
      </c>
      <c r="BM193" s="225" t="s">
        <v>1231</v>
      </c>
    </row>
    <row r="194" s="2" customFormat="1">
      <c r="A194" s="40"/>
      <c r="B194" s="41"/>
      <c r="C194" s="42"/>
      <c r="D194" s="227" t="s">
        <v>171</v>
      </c>
      <c r="E194" s="42"/>
      <c r="F194" s="228" t="s">
        <v>476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171</v>
      </c>
      <c r="AU194" s="19" t="s">
        <v>81</v>
      </c>
    </row>
    <row r="195" s="13" customFormat="1">
      <c r="A195" s="13"/>
      <c r="B195" s="234"/>
      <c r="C195" s="235"/>
      <c r="D195" s="227" t="s">
        <v>175</v>
      </c>
      <c r="E195" s="236" t="s">
        <v>19</v>
      </c>
      <c r="F195" s="237" t="s">
        <v>692</v>
      </c>
      <c r="G195" s="235"/>
      <c r="H195" s="238">
        <v>85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175</v>
      </c>
      <c r="AU195" s="244" t="s">
        <v>81</v>
      </c>
      <c r="AV195" s="13" t="s">
        <v>81</v>
      </c>
      <c r="AW195" s="13" t="s">
        <v>33</v>
      </c>
      <c r="AX195" s="13" t="s">
        <v>79</v>
      </c>
      <c r="AY195" s="244" t="s">
        <v>162</v>
      </c>
    </row>
    <row r="196" s="13" customFormat="1">
      <c r="A196" s="13"/>
      <c r="B196" s="234"/>
      <c r="C196" s="235"/>
      <c r="D196" s="227" t="s">
        <v>175</v>
      </c>
      <c r="E196" s="235"/>
      <c r="F196" s="237" t="s">
        <v>1232</v>
      </c>
      <c r="G196" s="235"/>
      <c r="H196" s="238">
        <v>85.849999999999994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175</v>
      </c>
      <c r="AU196" s="244" t="s">
        <v>81</v>
      </c>
      <c r="AV196" s="13" t="s">
        <v>81</v>
      </c>
      <c r="AW196" s="13" t="s">
        <v>4</v>
      </c>
      <c r="AX196" s="13" t="s">
        <v>79</v>
      </c>
      <c r="AY196" s="244" t="s">
        <v>162</v>
      </c>
    </row>
    <row r="197" s="12" customFormat="1" ht="22.8" customHeight="1">
      <c r="A197" s="12"/>
      <c r="B197" s="198"/>
      <c r="C197" s="199"/>
      <c r="D197" s="200" t="s">
        <v>71</v>
      </c>
      <c r="E197" s="212" t="s">
        <v>223</v>
      </c>
      <c r="F197" s="212" t="s">
        <v>673</v>
      </c>
      <c r="G197" s="199"/>
      <c r="H197" s="199"/>
      <c r="I197" s="202"/>
      <c r="J197" s="213">
        <f>BK197</f>
        <v>0</v>
      </c>
      <c r="K197" s="199"/>
      <c r="L197" s="204"/>
      <c r="M197" s="205"/>
      <c r="N197" s="206"/>
      <c r="O197" s="206"/>
      <c r="P197" s="207">
        <f>SUM(P198:P227)</f>
        <v>0</v>
      </c>
      <c r="Q197" s="206"/>
      <c r="R197" s="207">
        <f>SUM(R198:R227)</f>
        <v>48.486401679999993</v>
      </c>
      <c r="S197" s="206"/>
      <c r="T197" s="208">
        <f>SUM(T198:T227)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79</v>
      </c>
      <c r="AT197" s="210" t="s">
        <v>71</v>
      </c>
      <c r="AU197" s="210" t="s">
        <v>79</v>
      </c>
      <c r="AY197" s="209" t="s">
        <v>162</v>
      </c>
      <c r="BK197" s="211">
        <f>SUM(BK198:BK227)</f>
        <v>0</v>
      </c>
    </row>
    <row r="198" s="2" customFormat="1" ht="16.5" customHeight="1">
      <c r="A198" s="40"/>
      <c r="B198" s="41"/>
      <c r="C198" s="214" t="s">
        <v>343</v>
      </c>
      <c r="D198" s="214" t="s">
        <v>164</v>
      </c>
      <c r="E198" s="215" t="s">
        <v>1233</v>
      </c>
      <c r="F198" s="216" t="s">
        <v>1234</v>
      </c>
      <c r="G198" s="217" t="s">
        <v>300</v>
      </c>
      <c r="H198" s="218">
        <v>1.3500000000000001</v>
      </c>
      <c r="I198" s="219"/>
      <c r="J198" s="220">
        <f>ROUND(I198*H198,2)</f>
        <v>0</v>
      </c>
      <c r="K198" s="216" t="s">
        <v>388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0.10095</v>
      </c>
      <c r="R198" s="223">
        <f>Q198*H198</f>
        <v>0.1362825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169</v>
      </c>
      <c r="AT198" s="225" t="s">
        <v>164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169</v>
      </c>
      <c r="BM198" s="225" t="s">
        <v>1235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1236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 ht="37.8" customHeight="1">
      <c r="A200" s="40"/>
      <c r="B200" s="41"/>
      <c r="C200" s="256" t="s">
        <v>350</v>
      </c>
      <c r="D200" s="256" t="s">
        <v>237</v>
      </c>
      <c r="E200" s="257" t="s">
        <v>1237</v>
      </c>
      <c r="F200" s="258" t="s">
        <v>1238</v>
      </c>
      <c r="G200" s="259" t="s">
        <v>381</v>
      </c>
      <c r="H200" s="260">
        <v>1</v>
      </c>
      <c r="I200" s="261"/>
      <c r="J200" s="262">
        <f>ROUND(I200*H200,2)</f>
        <v>0</v>
      </c>
      <c r="K200" s="258" t="s">
        <v>388</v>
      </c>
      <c r="L200" s="263"/>
      <c r="M200" s="264" t="s">
        <v>19</v>
      </c>
      <c r="N200" s="265" t="s">
        <v>43</v>
      </c>
      <c r="O200" s="86"/>
      <c r="P200" s="223">
        <f>O200*H200</f>
        <v>0</v>
      </c>
      <c r="Q200" s="223">
        <v>0.027</v>
      </c>
      <c r="R200" s="223">
        <f>Q200*H200</f>
        <v>0.027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217</v>
      </c>
      <c r="AT200" s="225" t="s">
        <v>237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169</v>
      </c>
      <c r="BM200" s="225" t="s">
        <v>1239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1238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15" customFormat="1">
      <c r="A202" s="15"/>
      <c r="B202" s="266"/>
      <c r="C202" s="267"/>
      <c r="D202" s="227" t="s">
        <v>175</v>
      </c>
      <c r="E202" s="268" t="s">
        <v>19</v>
      </c>
      <c r="F202" s="269" t="s">
        <v>1240</v>
      </c>
      <c r="G202" s="267"/>
      <c r="H202" s="268" t="s">
        <v>19</v>
      </c>
      <c r="I202" s="270"/>
      <c r="J202" s="267"/>
      <c r="K202" s="267"/>
      <c r="L202" s="271"/>
      <c r="M202" s="272"/>
      <c r="N202" s="273"/>
      <c r="O202" s="273"/>
      <c r="P202" s="273"/>
      <c r="Q202" s="273"/>
      <c r="R202" s="273"/>
      <c r="S202" s="273"/>
      <c r="T202" s="27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5" t="s">
        <v>175</v>
      </c>
      <c r="AU202" s="275" t="s">
        <v>81</v>
      </c>
      <c r="AV202" s="15" t="s">
        <v>79</v>
      </c>
      <c r="AW202" s="15" t="s">
        <v>33</v>
      </c>
      <c r="AX202" s="15" t="s">
        <v>72</v>
      </c>
      <c r="AY202" s="275" t="s">
        <v>162</v>
      </c>
    </row>
    <row r="203" s="13" customFormat="1">
      <c r="A203" s="13"/>
      <c r="B203" s="234"/>
      <c r="C203" s="235"/>
      <c r="D203" s="227" t="s">
        <v>175</v>
      </c>
      <c r="E203" s="236" t="s">
        <v>19</v>
      </c>
      <c r="F203" s="237" t="s">
        <v>79</v>
      </c>
      <c r="G203" s="235"/>
      <c r="H203" s="238">
        <v>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175</v>
      </c>
      <c r="AU203" s="244" t="s">
        <v>81</v>
      </c>
      <c r="AV203" s="13" t="s">
        <v>81</v>
      </c>
      <c r="AW203" s="13" t="s">
        <v>33</v>
      </c>
      <c r="AX203" s="13" t="s">
        <v>79</v>
      </c>
      <c r="AY203" s="244" t="s">
        <v>162</v>
      </c>
    </row>
    <row r="204" s="2" customFormat="1" ht="21.75" customHeight="1">
      <c r="A204" s="40"/>
      <c r="B204" s="41"/>
      <c r="C204" s="214" t="s">
        <v>357</v>
      </c>
      <c r="D204" s="214" t="s">
        <v>164</v>
      </c>
      <c r="E204" s="215" t="s">
        <v>1241</v>
      </c>
      <c r="F204" s="216" t="s">
        <v>1242</v>
      </c>
      <c r="G204" s="217" t="s">
        <v>300</v>
      </c>
      <c r="H204" s="218">
        <v>19.550000000000001</v>
      </c>
      <c r="I204" s="219"/>
      <c r="J204" s="220">
        <f>ROUND(I204*H204,2)</f>
        <v>0</v>
      </c>
      <c r="K204" s="216" t="s">
        <v>388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0.085309999999999997</v>
      </c>
      <c r="R204" s="223">
        <f>Q204*H204</f>
        <v>1.6678105000000001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169</v>
      </c>
      <c r="AT204" s="225" t="s">
        <v>164</v>
      </c>
      <c r="AU204" s="225" t="s">
        <v>81</v>
      </c>
      <c r="AY204" s="19" t="s">
        <v>162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169</v>
      </c>
      <c r="BM204" s="225" t="s">
        <v>1243</v>
      </c>
    </row>
    <row r="205" s="2" customFormat="1">
      <c r="A205" s="40"/>
      <c r="B205" s="41"/>
      <c r="C205" s="42"/>
      <c r="D205" s="227" t="s">
        <v>171</v>
      </c>
      <c r="E205" s="42"/>
      <c r="F205" s="228" t="s">
        <v>1244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171</v>
      </c>
      <c r="AU205" s="19" t="s">
        <v>81</v>
      </c>
    </row>
    <row r="206" s="15" customFormat="1">
      <c r="A206" s="15"/>
      <c r="B206" s="266"/>
      <c r="C206" s="267"/>
      <c r="D206" s="227" t="s">
        <v>175</v>
      </c>
      <c r="E206" s="268" t="s">
        <v>19</v>
      </c>
      <c r="F206" s="269" t="s">
        <v>1245</v>
      </c>
      <c r="G206" s="267"/>
      <c r="H206" s="268" t="s">
        <v>19</v>
      </c>
      <c r="I206" s="270"/>
      <c r="J206" s="267"/>
      <c r="K206" s="267"/>
      <c r="L206" s="271"/>
      <c r="M206" s="272"/>
      <c r="N206" s="273"/>
      <c r="O206" s="273"/>
      <c r="P206" s="273"/>
      <c r="Q206" s="273"/>
      <c r="R206" s="273"/>
      <c r="S206" s="273"/>
      <c r="T206" s="27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5" t="s">
        <v>175</v>
      </c>
      <c r="AU206" s="275" t="s">
        <v>81</v>
      </c>
      <c r="AV206" s="15" t="s">
        <v>79</v>
      </c>
      <c r="AW206" s="15" t="s">
        <v>33</v>
      </c>
      <c r="AX206" s="15" t="s">
        <v>72</v>
      </c>
      <c r="AY206" s="275" t="s">
        <v>162</v>
      </c>
    </row>
    <row r="207" s="13" customFormat="1">
      <c r="A207" s="13"/>
      <c r="B207" s="234"/>
      <c r="C207" s="235"/>
      <c r="D207" s="227" t="s">
        <v>175</v>
      </c>
      <c r="E207" s="236" t="s">
        <v>19</v>
      </c>
      <c r="F207" s="237" t="s">
        <v>1246</v>
      </c>
      <c r="G207" s="235"/>
      <c r="H207" s="238">
        <v>19.550000000000001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175</v>
      </c>
      <c r="AU207" s="244" t="s">
        <v>81</v>
      </c>
      <c r="AV207" s="13" t="s">
        <v>81</v>
      </c>
      <c r="AW207" s="13" t="s">
        <v>33</v>
      </c>
      <c r="AX207" s="13" t="s">
        <v>72</v>
      </c>
      <c r="AY207" s="244" t="s">
        <v>162</v>
      </c>
    </row>
    <row r="208" s="14" customFormat="1">
      <c r="A208" s="14"/>
      <c r="B208" s="245"/>
      <c r="C208" s="246"/>
      <c r="D208" s="227" t="s">
        <v>175</v>
      </c>
      <c r="E208" s="247" t="s">
        <v>19</v>
      </c>
      <c r="F208" s="248" t="s">
        <v>177</v>
      </c>
      <c r="G208" s="246"/>
      <c r="H208" s="249">
        <v>19.550000000000001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175</v>
      </c>
      <c r="AU208" s="255" t="s">
        <v>81</v>
      </c>
      <c r="AV208" s="14" t="s">
        <v>169</v>
      </c>
      <c r="AW208" s="14" t="s">
        <v>33</v>
      </c>
      <c r="AX208" s="14" t="s">
        <v>79</v>
      </c>
      <c r="AY208" s="255" t="s">
        <v>162</v>
      </c>
    </row>
    <row r="209" s="2" customFormat="1" ht="33" customHeight="1">
      <c r="A209" s="40"/>
      <c r="B209" s="41"/>
      <c r="C209" s="256" t="s">
        <v>363</v>
      </c>
      <c r="D209" s="256" t="s">
        <v>237</v>
      </c>
      <c r="E209" s="257" t="s">
        <v>1247</v>
      </c>
      <c r="F209" s="258" t="s">
        <v>1248</v>
      </c>
      <c r="G209" s="259" t="s">
        <v>300</v>
      </c>
      <c r="H209" s="260">
        <v>19.550000000000001</v>
      </c>
      <c r="I209" s="261"/>
      <c r="J209" s="262">
        <f>ROUND(I209*H209,2)</f>
        <v>0</v>
      </c>
      <c r="K209" s="258" t="s">
        <v>388</v>
      </c>
      <c r="L209" s="263"/>
      <c r="M209" s="264" t="s">
        <v>19</v>
      </c>
      <c r="N209" s="265" t="s">
        <v>43</v>
      </c>
      <c r="O209" s="86"/>
      <c r="P209" s="223">
        <f>O209*H209</f>
        <v>0</v>
      </c>
      <c r="Q209" s="223">
        <v>0.027</v>
      </c>
      <c r="R209" s="223">
        <f>Q209*H209</f>
        <v>0.52785000000000004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217</v>
      </c>
      <c r="AT209" s="225" t="s">
        <v>237</v>
      </c>
      <c r="AU209" s="225" t="s">
        <v>81</v>
      </c>
      <c r="AY209" s="19" t="s">
        <v>162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169</v>
      </c>
      <c r="BM209" s="225" t="s">
        <v>1249</v>
      </c>
    </row>
    <row r="210" s="2" customFormat="1">
      <c r="A210" s="40"/>
      <c r="B210" s="41"/>
      <c r="C210" s="42"/>
      <c r="D210" s="227" t="s">
        <v>171</v>
      </c>
      <c r="E210" s="42"/>
      <c r="F210" s="228" t="s">
        <v>1248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171</v>
      </c>
      <c r="AU210" s="19" t="s">
        <v>81</v>
      </c>
    </row>
    <row r="211" s="15" customFormat="1">
      <c r="A211" s="15"/>
      <c r="B211" s="266"/>
      <c r="C211" s="267"/>
      <c r="D211" s="227" t="s">
        <v>175</v>
      </c>
      <c r="E211" s="268" t="s">
        <v>19</v>
      </c>
      <c r="F211" s="269" t="s">
        <v>1240</v>
      </c>
      <c r="G211" s="267"/>
      <c r="H211" s="268" t="s">
        <v>19</v>
      </c>
      <c r="I211" s="270"/>
      <c r="J211" s="267"/>
      <c r="K211" s="267"/>
      <c r="L211" s="271"/>
      <c r="M211" s="272"/>
      <c r="N211" s="273"/>
      <c r="O211" s="273"/>
      <c r="P211" s="273"/>
      <c r="Q211" s="273"/>
      <c r="R211" s="273"/>
      <c r="S211" s="273"/>
      <c r="T211" s="27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5" t="s">
        <v>175</v>
      </c>
      <c r="AU211" s="275" t="s">
        <v>81</v>
      </c>
      <c r="AV211" s="15" t="s">
        <v>79</v>
      </c>
      <c r="AW211" s="15" t="s">
        <v>33</v>
      </c>
      <c r="AX211" s="15" t="s">
        <v>72</v>
      </c>
      <c r="AY211" s="275" t="s">
        <v>162</v>
      </c>
    </row>
    <row r="212" s="13" customFormat="1">
      <c r="A212" s="13"/>
      <c r="B212" s="234"/>
      <c r="C212" s="235"/>
      <c r="D212" s="227" t="s">
        <v>175</v>
      </c>
      <c r="E212" s="236" t="s">
        <v>19</v>
      </c>
      <c r="F212" s="237" t="s">
        <v>1250</v>
      </c>
      <c r="G212" s="235"/>
      <c r="H212" s="238">
        <v>19.550000000000001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175</v>
      </c>
      <c r="AU212" s="244" t="s">
        <v>81</v>
      </c>
      <c r="AV212" s="13" t="s">
        <v>81</v>
      </c>
      <c r="AW212" s="13" t="s">
        <v>33</v>
      </c>
      <c r="AX212" s="13" t="s">
        <v>79</v>
      </c>
      <c r="AY212" s="244" t="s">
        <v>162</v>
      </c>
    </row>
    <row r="213" s="2" customFormat="1" ht="24.15" customHeight="1">
      <c r="A213" s="40"/>
      <c r="B213" s="41"/>
      <c r="C213" s="214" t="s">
        <v>371</v>
      </c>
      <c r="D213" s="214" t="s">
        <v>164</v>
      </c>
      <c r="E213" s="215" t="s">
        <v>1251</v>
      </c>
      <c r="F213" s="216" t="s">
        <v>1252</v>
      </c>
      <c r="G213" s="217" t="s">
        <v>300</v>
      </c>
      <c r="H213" s="218">
        <v>175</v>
      </c>
      <c r="I213" s="219"/>
      <c r="J213" s="220">
        <f>ROUND(I213*H213,2)</f>
        <v>0</v>
      </c>
      <c r="K213" s="216" t="s">
        <v>168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0.10095</v>
      </c>
      <c r="R213" s="223">
        <f>Q213*H213</f>
        <v>17.666249999999998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169</v>
      </c>
      <c r="AT213" s="225" t="s">
        <v>164</v>
      </c>
      <c r="AU213" s="225" t="s">
        <v>81</v>
      </c>
      <c r="AY213" s="19" t="s">
        <v>162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169</v>
      </c>
      <c r="BM213" s="225" t="s">
        <v>1253</v>
      </c>
    </row>
    <row r="214" s="2" customFormat="1">
      <c r="A214" s="40"/>
      <c r="B214" s="41"/>
      <c r="C214" s="42"/>
      <c r="D214" s="227" t="s">
        <v>171</v>
      </c>
      <c r="E214" s="42"/>
      <c r="F214" s="228" t="s">
        <v>1254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171</v>
      </c>
      <c r="AU214" s="19" t="s">
        <v>81</v>
      </c>
    </row>
    <row r="215" s="2" customFormat="1">
      <c r="A215" s="40"/>
      <c r="B215" s="41"/>
      <c r="C215" s="42"/>
      <c r="D215" s="232" t="s">
        <v>173</v>
      </c>
      <c r="E215" s="42"/>
      <c r="F215" s="233" t="s">
        <v>1255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173</v>
      </c>
      <c r="AU215" s="19" t="s">
        <v>81</v>
      </c>
    </row>
    <row r="216" s="2" customFormat="1" ht="24.15" customHeight="1">
      <c r="A216" s="40"/>
      <c r="B216" s="41"/>
      <c r="C216" s="256" t="s">
        <v>378</v>
      </c>
      <c r="D216" s="256" t="s">
        <v>237</v>
      </c>
      <c r="E216" s="257" t="s">
        <v>1256</v>
      </c>
      <c r="F216" s="258" t="s">
        <v>1257</v>
      </c>
      <c r="G216" s="259" t="s">
        <v>300</v>
      </c>
      <c r="H216" s="260">
        <v>178.5</v>
      </c>
      <c r="I216" s="261"/>
      <c r="J216" s="262">
        <f>ROUND(I216*H216,2)</f>
        <v>0</v>
      </c>
      <c r="K216" s="258" t="s">
        <v>388</v>
      </c>
      <c r="L216" s="263"/>
      <c r="M216" s="264" t="s">
        <v>19</v>
      </c>
      <c r="N216" s="265" t="s">
        <v>43</v>
      </c>
      <c r="O216" s="86"/>
      <c r="P216" s="223">
        <f>O216*H216</f>
        <v>0</v>
      </c>
      <c r="Q216" s="223">
        <v>0.040599999999999997</v>
      </c>
      <c r="R216" s="223">
        <f>Q216*H216</f>
        <v>7.2470999999999997</v>
      </c>
      <c r="S216" s="223">
        <v>0</v>
      </c>
      <c r="T216" s="224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25" t="s">
        <v>217</v>
      </c>
      <c r="AT216" s="225" t="s">
        <v>237</v>
      </c>
      <c r="AU216" s="225" t="s">
        <v>81</v>
      </c>
      <c r="AY216" s="19" t="s">
        <v>162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9" t="s">
        <v>79</v>
      </c>
      <c r="BK216" s="226">
        <f>ROUND(I216*H216,2)</f>
        <v>0</v>
      </c>
      <c r="BL216" s="19" t="s">
        <v>169</v>
      </c>
      <c r="BM216" s="225" t="s">
        <v>1258</v>
      </c>
    </row>
    <row r="217" s="2" customFormat="1">
      <c r="A217" s="40"/>
      <c r="B217" s="41"/>
      <c r="C217" s="42"/>
      <c r="D217" s="227" t="s">
        <v>171</v>
      </c>
      <c r="E217" s="42"/>
      <c r="F217" s="228" t="s">
        <v>1257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171</v>
      </c>
      <c r="AU217" s="19" t="s">
        <v>81</v>
      </c>
    </row>
    <row r="218" s="15" customFormat="1">
      <c r="A218" s="15"/>
      <c r="B218" s="266"/>
      <c r="C218" s="267"/>
      <c r="D218" s="227" t="s">
        <v>175</v>
      </c>
      <c r="E218" s="268" t="s">
        <v>19</v>
      </c>
      <c r="F218" s="269" t="s">
        <v>1259</v>
      </c>
      <c r="G218" s="267"/>
      <c r="H218" s="268" t="s">
        <v>19</v>
      </c>
      <c r="I218" s="270"/>
      <c r="J218" s="267"/>
      <c r="K218" s="267"/>
      <c r="L218" s="271"/>
      <c r="M218" s="272"/>
      <c r="N218" s="273"/>
      <c r="O218" s="273"/>
      <c r="P218" s="273"/>
      <c r="Q218" s="273"/>
      <c r="R218" s="273"/>
      <c r="S218" s="273"/>
      <c r="T218" s="27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5" t="s">
        <v>175</v>
      </c>
      <c r="AU218" s="275" t="s">
        <v>81</v>
      </c>
      <c r="AV218" s="15" t="s">
        <v>79</v>
      </c>
      <c r="AW218" s="15" t="s">
        <v>33</v>
      </c>
      <c r="AX218" s="15" t="s">
        <v>72</v>
      </c>
      <c r="AY218" s="275" t="s">
        <v>162</v>
      </c>
    </row>
    <row r="219" s="13" customFormat="1">
      <c r="A219" s="13"/>
      <c r="B219" s="234"/>
      <c r="C219" s="235"/>
      <c r="D219" s="227" t="s">
        <v>175</v>
      </c>
      <c r="E219" s="236" t="s">
        <v>19</v>
      </c>
      <c r="F219" s="237" t="s">
        <v>1260</v>
      </c>
      <c r="G219" s="235"/>
      <c r="H219" s="238">
        <v>175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175</v>
      </c>
      <c r="AU219" s="244" t="s">
        <v>81</v>
      </c>
      <c r="AV219" s="13" t="s">
        <v>81</v>
      </c>
      <c r="AW219" s="13" t="s">
        <v>33</v>
      </c>
      <c r="AX219" s="13" t="s">
        <v>79</v>
      </c>
      <c r="AY219" s="244" t="s">
        <v>162</v>
      </c>
    </row>
    <row r="220" s="13" customFormat="1">
      <c r="A220" s="13"/>
      <c r="B220" s="234"/>
      <c r="C220" s="235"/>
      <c r="D220" s="227" t="s">
        <v>175</v>
      </c>
      <c r="E220" s="235"/>
      <c r="F220" s="237" t="s">
        <v>1261</v>
      </c>
      <c r="G220" s="235"/>
      <c r="H220" s="238">
        <v>178.5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175</v>
      </c>
      <c r="AU220" s="244" t="s">
        <v>81</v>
      </c>
      <c r="AV220" s="13" t="s">
        <v>81</v>
      </c>
      <c r="AW220" s="13" t="s">
        <v>4</v>
      </c>
      <c r="AX220" s="13" t="s">
        <v>79</v>
      </c>
      <c r="AY220" s="244" t="s">
        <v>162</v>
      </c>
    </row>
    <row r="221" s="2" customFormat="1" ht="24.15" customHeight="1">
      <c r="A221" s="40"/>
      <c r="B221" s="41"/>
      <c r="C221" s="214" t="s">
        <v>385</v>
      </c>
      <c r="D221" s="214" t="s">
        <v>164</v>
      </c>
      <c r="E221" s="215" t="s">
        <v>687</v>
      </c>
      <c r="F221" s="216" t="s">
        <v>688</v>
      </c>
      <c r="G221" s="217" t="s">
        <v>167</v>
      </c>
      <c r="H221" s="218">
        <v>9.4019999999999992</v>
      </c>
      <c r="I221" s="219"/>
      <c r="J221" s="220">
        <f>ROUND(I221*H221,2)</f>
        <v>0</v>
      </c>
      <c r="K221" s="216" t="s">
        <v>168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2.2563399999999998</v>
      </c>
      <c r="R221" s="223">
        <f>Q221*H221</f>
        <v>21.214108679999995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169</v>
      </c>
      <c r="AT221" s="225" t="s">
        <v>164</v>
      </c>
      <c r="AU221" s="225" t="s">
        <v>81</v>
      </c>
      <c r="AY221" s="19" t="s">
        <v>162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169</v>
      </c>
      <c r="BM221" s="225" t="s">
        <v>1262</v>
      </c>
    </row>
    <row r="222" s="2" customFormat="1">
      <c r="A222" s="40"/>
      <c r="B222" s="41"/>
      <c r="C222" s="42"/>
      <c r="D222" s="227" t="s">
        <v>171</v>
      </c>
      <c r="E222" s="42"/>
      <c r="F222" s="228" t="s">
        <v>688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171</v>
      </c>
      <c r="AU222" s="19" t="s">
        <v>81</v>
      </c>
    </row>
    <row r="223" s="2" customFormat="1">
      <c r="A223" s="40"/>
      <c r="B223" s="41"/>
      <c r="C223" s="42"/>
      <c r="D223" s="232" t="s">
        <v>173</v>
      </c>
      <c r="E223" s="42"/>
      <c r="F223" s="233" t="s">
        <v>690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173</v>
      </c>
      <c r="AU223" s="19" t="s">
        <v>81</v>
      </c>
    </row>
    <row r="224" s="13" customFormat="1">
      <c r="A224" s="13"/>
      <c r="B224" s="234"/>
      <c r="C224" s="235"/>
      <c r="D224" s="227" t="s">
        <v>175</v>
      </c>
      <c r="E224" s="236" t="s">
        <v>19</v>
      </c>
      <c r="F224" s="237" t="s">
        <v>1263</v>
      </c>
      <c r="G224" s="235"/>
      <c r="H224" s="238">
        <v>7.875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175</v>
      </c>
      <c r="AU224" s="244" t="s">
        <v>81</v>
      </c>
      <c r="AV224" s="13" t="s">
        <v>81</v>
      </c>
      <c r="AW224" s="13" t="s">
        <v>33</v>
      </c>
      <c r="AX224" s="13" t="s">
        <v>72</v>
      </c>
      <c r="AY224" s="244" t="s">
        <v>162</v>
      </c>
    </row>
    <row r="225" s="13" customFormat="1">
      <c r="A225" s="13"/>
      <c r="B225" s="234"/>
      <c r="C225" s="235"/>
      <c r="D225" s="227" t="s">
        <v>175</v>
      </c>
      <c r="E225" s="236" t="s">
        <v>19</v>
      </c>
      <c r="F225" s="237" t="s">
        <v>1264</v>
      </c>
      <c r="G225" s="235"/>
      <c r="H225" s="238">
        <v>0.060999999999999999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175</v>
      </c>
      <c r="AU225" s="244" t="s">
        <v>81</v>
      </c>
      <c r="AV225" s="13" t="s">
        <v>81</v>
      </c>
      <c r="AW225" s="13" t="s">
        <v>33</v>
      </c>
      <c r="AX225" s="13" t="s">
        <v>72</v>
      </c>
      <c r="AY225" s="244" t="s">
        <v>162</v>
      </c>
    </row>
    <row r="226" s="13" customFormat="1">
      <c r="A226" s="13"/>
      <c r="B226" s="234"/>
      <c r="C226" s="235"/>
      <c r="D226" s="227" t="s">
        <v>175</v>
      </c>
      <c r="E226" s="236" t="s">
        <v>19</v>
      </c>
      <c r="F226" s="237" t="s">
        <v>1265</v>
      </c>
      <c r="G226" s="235"/>
      <c r="H226" s="238">
        <v>1.466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175</v>
      </c>
      <c r="AU226" s="244" t="s">
        <v>81</v>
      </c>
      <c r="AV226" s="13" t="s">
        <v>81</v>
      </c>
      <c r="AW226" s="13" t="s">
        <v>33</v>
      </c>
      <c r="AX226" s="13" t="s">
        <v>72</v>
      </c>
      <c r="AY226" s="244" t="s">
        <v>162</v>
      </c>
    </row>
    <row r="227" s="14" customFormat="1">
      <c r="A227" s="14"/>
      <c r="B227" s="245"/>
      <c r="C227" s="246"/>
      <c r="D227" s="227" t="s">
        <v>175</v>
      </c>
      <c r="E227" s="247" t="s">
        <v>19</v>
      </c>
      <c r="F227" s="248" t="s">
        <v>177</v>
      </c>
      <c r="G227" s="246"/>
      <c r="H227" s="249">
        <v>9.4019999999999992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175</v>
      </c>
      <c r="AU227" s="255" t="s">
        <v>81</v>
      </c>
      <c r="AV227" s="14" t="s">
        <v>169</v>
      </c>
      <c r="AW227" s="14" t="s">
        <v>33</v>
      </c>
      <c r="AX227" s="14" t="s">
        <v>79</v>
      </c>
      <c r="AY227" s="255" t="s">
        <v>162</v>
      </c>
    </row>
    <row r="228" s="12" customFormat="1" ht="22.8" customHeight="1">
      <c r="A228" s="12"/>
      <c r="B228" s="198"/>
      <c r="C228" s="199"/>
      <c r="D228" s="200" t="s">
        <v>71</v>
      </c>
      <c r="E228" s="212" t="s">
        <v>728</v>
      </c>
      <c r="F228" s="212" t="s">
        <v>729</v>
      </c>
      <c r="G228" s="199"/>
      <c r="H228" s="199"/>
      <c r="I228" s="202"/>
      <c r="J228" s="213">
        <f>BK228</f>
        <v>0</v>
      </c>
      <c r="K228" s="199"/>
      <c r="L228" s="204"/>
      <c r="M228" s="205"/>
      <c r="N228" s="206"/>
      <c r="O228" s="206"/>
      <c r="P228" s="207">
        <f>SUM(P229:P231)</f>
        <v>0</v>
      </c>
      <c r="Q228" s="206"/>
      <c r="R228" s="207">
        <f>SUM(R229:R231)</f>
        <v>0</v>
      </c>
      <c r="S228" s="206"/>
      <c r="T228" s="208">
        <f>SUM(T229:T231)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9" t="s">
        <v>79</v>
      </c>
      <c r="AT228" s="210" t="s">
        <v>71</v>
      </c>
      <c r="AU228" s="210" t="s">
        <v>79</v>
      </c>
      <c r="AY228" s="209" t="s">
        <v>162</v>
      </c>
      <c r="BK228" s="211">
        <f>SUM(BK229:BK231)</f>
        <v>0</v>
      </c>
    </row>
    <row r="229" s="2" customFormat="1" ht="16.5" customHeight="1">
      <c r="A229" s="40"/>
      <c r="B229" s="41"/>
      <c r="C229" s="214" t="s">
        <v>391</v>
      </c>
      <c r="D229" s="214" t="s">
        <v>164</v>
      </c>
      <c r="E229" s="215" t="s">
        <v>731</v>
      </c>
      <c r="F229" s="216" t="s">
        <v>732</v>
      </c>
      <c r="G229" s="217" t="s">
        <v>212</v>
      </c>
      <c r="H229" s="218">
        <v>398.62</v>
      </c>
      <c r="I229" s="219"/>
      <c r="J229" s="220">
        <f>ROUND(I229*H229,2)</f>
        <v>0</v>
      </c>
      <c r="K229" s="216" t="s">
        <v>168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169</v>
      </c>
      <c r="AT229" s="225" t="s">
        <v>164</v>
      </c>
      <c r="AU229" s="225" t="s">
        <v>81</v>
      </c>
      <c r="AY229" s="19" t="s">
        <v>162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169</v>
      </c>
      <c r="BM229" s="225" t="s">
        <v>1266</v>
      </c>
    </row>
    <row r="230" s="2" customFormat="1">
      <c r="A230" s="40"/>
      <c r="B230" s="41"/>
      <c r="C230" s="42"/>
      <c r="D230" s="227" t="s">
        <v>171</v>
      </c>
      <c r="E230" s="42"/>
      <c r="F230" s="228" t="s">
        <v>734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171</v>
      </c>
      <c r="AU230" s="19" t="s">
        <v>81</v>
      </c>
    </row>
    <row r="231" s="2" customFormat="1">
      <c r="A231" s="40"/>
      <c r="B231" s="41"/>
      <c r="C231" s="42"/>
      <c r="D231" s="232" t="s">
        <v>173</v>
      </c>
      <c r="E231" s="42"/>
      <c r="F231" s="233" t="s">
        <v>735</v>
      </c>
      <c r="G231" s="42"/>
      <c r="H231" s="42"/>
      <c r="I231" s="229"/>
      <c r="J231" s="42"/>
      <c r="K231" s="42"/>
      <c r="L231" s="46"/>
      <c r="M231" s="276"/>
      <c r="N231" s="277"/>
      <c r="O231" s="278"/>
      <c r="P231" s="278"/>
      <c r="Q231" s="278"/>
      <c r="R231" s="278"/>
      <c r="S231" s="278"/>
      <c r="T231" s="279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173</v>
      </c>
      <c r="AU231" s="19" t="s">
        <v>81</v>
      </c>
    </row>
    <row r="232" s="2" customFormat="1" ht="6.96" customHeight="1">
      <c r="A232" s="40"/>
      <c r="B232" s="61"/>
      <c r="C232" s="62"/>
      <c r="D232" s="62"/>
      <c r="E232" s="62"/>
      <c r="F232" s="62"/>
      <c r="G232" s="62"/>
      <c r="H232" s="62"/>
      <c r="I232" s="62"/>
      <c r="J232" s="62"/>
      <c r="K232" s="62"/>
      <c r="L232" s="46"/>
      <c r="M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</row>
  </sheetData>
  <sheetProtection sheet="1" autoFilter="0" formatColumns="0" formatRows="0" objects="1" scenarios="1" spinCount="100000" saltValue="nz9LebKBBnOKEoQL05Q7Z/KknIL/jP7hro0toRaOn7L9hpBjH3uML5bU4sODZWk+t45GuM2v373G4A7oWZQt0A==" hashValue="VuUTnDhmvXMNJgwPa6n5LN3ufhe+12KrFHXFSZ5FlO/iJG5HrG3vehMKZ+0nRBIh69XPrUsQctk9HckfrujOdA==" algorithmName="SHA-512" password="CC35"/>
  <autoFilter ref="C85:K23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6_01/132351102"/>
    <hyperlink ref="F96" r:id="rId2" display="https://podminky.urs.cz/item/CS_URS_2026_01/162751137"/>
    <hyperlink ref="F99" r:id="rId3" display="https://podminky.urs.cz/item/CS_URS_2026_01/167151112"/>
    <hyperlink ref="F102" r:id="rId4" display="https://podminky.urs.cz/item/CS_URS_2026_01/171201231"/>
    <hyperlink ref="F106" r:id="rId5" display="https://podminky.urs.cz/item/CS_URS_2026_01/171251201"/>
    <hyperlink ref="F109" r:id="rId6" display="https://podminky.urs.cz/item/CS_URS_2026_01/174211101"/>
    <hyperlink ref="F118" r:id="rId7" display="https://podminky.urs.cz/item/CS_URS_2026_01/181951114"/>
    <hyperlink ref="F124" r:id="rId8" display="https://podminky.urs.cz/item/CS_URS_2026_01/211531111"/>
    <hyperlink ref="F130" r:id="rId9" display="https://podminky.urs.cz/item/CS_URS_2026_01/211971110"/>
    <hyperlink ref="F139" r:id="rId10" display="https://podminky.urs.cz/item/CS_URS_2026_01/212532111"/>
    <hyperlink ref="F145" r:id="rId11" display="https://podminky.urs.cz/item/CS_URS_2026_01/213141111"/>
    <hyperlink ref="F157" r:id="rId12" display="https://podminky.urs.cz/item/CS_URS_2026_01/564811011"/>
    <hyperlink ref="F161" r:id="rId13" display="https://podminky.urs.cz/item/CS_URS_2026_01/564811112"/>
    <hyperlink ref="F165" r:id="rId14" display="https://podminky.urs.cz/item/CS_URS_2026_01/564851111"/>
    <hyperlink ref="F169" r:id="rId15" display="https://podminky.urs.cz/item/CS_URS_2026_01/573191111"/>
    <hyperlink ref="F172" r:id="rId16" display="https://podminky.urs.cz/item/CS_URS_2026_01/573231109"/>
    <hyperlink ref="F175" r:id="rId17" display="https://podminky.urs.cz/item/CS_URS_2026_01/576136111"/>
    <hyperlink ref="F178" r:id="rId18" display="https://podminky.urs.cz/item/CS_URS_2026_01/576136311"/>
    <hyperlink ref="F181" r:id="rId19" display="https://podminky.urs.cz/item/CS_URS_2026_01/579221222"/>
    <hyperlink ref="F184" r:id="rId20" display="https://podminky.urs.cz/item/CS_URS_2026_01/579291111"/>
    <hyperlink ref="F192" r:id="rId21" display="https://podminky.urs.cz/item/CS_URS_2026_01/871228111"/>
    <hyperlink ref="F215" r:id="rId22" display="https://podminky.urs.cz/item/CS_URS_2026_01/916331112"/>
    <hyperlink ref="F223" r:id="rId23" display="https://podminky.urs.cz/item/CS_URS_2026_01/916991121"/>
    <hyperlink ref="F231" r:id="rId24" display="https://podminky.urs.cz/item/CS_URS_2026_01/9982220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1267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ROUND((SUM(BE86:BE181)),  2)</f>
        <v>0</v>
      </c>
      <c r="G33" s="40"/>
      <c r="H33" s="40"/>
      <c r="I33" s="159">
        <v>0.20999999999999999</v>
      </c>
      <c r="J33" s="158">
        <f>ROUND(((SUM(BE86:BE181))*I33),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ROUND((SUM(BF86:BF181)),  2)</f>
        <v>0</v>
      </c>
      <c r="G34" s="40"/>
      <c r="H34" s="40"/>
      <c r="I34" s="159">
        <v>0.12</v>
      </c>
      <c r="J34" s="158">
        <f>ROUND(((SUM(BF86:BF181))*I34),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ROUND((SUM(BG86:BG181)),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ROUND((SUM(BH86:BH181)),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ROUND((SUM(BI86:BI181)),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Workoutové hřiště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135</v>
      </c>
      <c r="E62" s="184"/>
      <c r="F62" s="184"/>
      <c r="G62" s="184"/>
      <c r="H62" s="184"/>
      <c r="I62" s="184"/>
      <c r="J62" s="185">
        <f>J151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138</v>
      </c>
      <c r="E63" s="184"/>
      <c r="F63" s="184"/>
      <c r="G63" s="184"/>
      <c r="H63" s="184"/>
      <c r="I63" s="184"/>
      <c r="J63" s="185">
        <f>J157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141</v>
      </c>
      <c r="E64" s="184"/>
      <c r="F64" s="184"/>
      <c r="G64" s="184"/>
      <c r="H64" s="184"/>
      <c r="I64" s="184"/>
      <c r="J64" s="185">
        <f>J160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142</v>
      </c>
      <c r="E65" s="184"/>
      <c r="F65" s="184"/>
      <c r="G65" s="184"/>
      <c r="H65" s="184"/>
      <c r="I65" s="184"/>
      <c r="J65" s="185">
        <f>J172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853</v>
      </c>
      <c r="E66" s="179"/>
      <c r="F66" s="179"/>
      <c r="G66" s="179"/>
      <c r="H66" s="179"/>
      <c r="I66" s="179"/>
      <c r="J66" s="180">
        <f>J176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147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71" t="str">
        <f>E7</f>
        <v>Komplexní revitalizace budov Závodu Míru č. 339/144 a č. 303/142, K. Vary - přípravné práce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03 - Workoutové hřiště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p.p.č.339/144 a 303/142, k.ú. Stará Role</v>
      </c>
      <c r="G80" s="42"/>
      <c r="H80" s="42"/>
      <c r="I80" s="34" t="s">
        <v>23</v>
      </c>
      <c r="J80" s="74" t="str">
        <f>IF(J12="","",J12)</f>
        <v>5. 3. 2026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Základní škola a střední škola K. Vary, p. o.</v>
      </c>
      <c r="G82" s="42"/>
      <c r="H82" s="42"/>
      <c r="I82" s="34" t="s">
        <v>31</v>
      </c>
      <c r="J82" s="38" t="str">
        <f>E21</f>
        <v>Ing. arch. Břetislav Kubíček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148</v>
      </c>
      <c r="D85" s="190" t="s">
        <v>57</v>
      </c>
      <c r="E85" s="190" t="s">
        <v>53</v>
      </c>
      <c r="F85" s="190" t="s">
        <v>54</v>
      </c>
      <c r="G85" s="190" t="s">
        <v>149</v>
      </c>
      <c r="H85" s="190" t="s">
        <v>150</v>
      </c>
      <c r="I85" s="190" t="s">
        <v>151</v>
      </c>
      <c r="J85" s="190" t="s">
        <v>131</v>
      </c>
      <c r="K85" s="191" t="s">
        <v>152</v>
      </c>
      <c r="L85" s="192"/>
      <c r="M85" s="94" t="s">
        <v>19</v>
      </c>
      <c r="N85" s="95" t="s">
        <v>42</v>
      </c>
      <c r="O85" s="95" t="s">
        <v>153</v>
      </c>
      <c r="P85" s="95" t="s">
        <v>154</v>
      </c>
      <c r="Q85" s="95" t="s">
        <v>155</v>
      </c>
      <c r="R85" s="95" t="s">
        <v>156</v>
      </c>
      <c r="S85" s="95" t="s">
        <v>157</v>
      </c>
      <c r="T85" s="96" t="s">
        <v>158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159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P87+P176</f>
        <v>0</v>
      </c>
      <c r="Q86" s="98"/>
      <c r="R86" s="195">
        <f>R87+R176</f>
        <v>23.635456999999999</v>
      </c>
      <c r="S86" s="98"/>
      <c r="T86" s="196">
        <f>T87+T176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132</v>
      </c>
      <c r="BK86" s="197">
        <f>BK87+BK176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160</v>
      </c>
      <c r="F87" s="201" t="s">
        <v>161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P88+P151+P157+P160+P172</f>
        <v>0</v>
      </c>
      <c r="Q87" s="206"/>
      <c r="R87" s="207">
        <f>R88+R151+R157+R160+R172</f>
        <v>23.635456999999999</v>
      </c>
      <c r="S87" s="206"/>
      <c r="T87" s="208">
        <f>T88+T151+T157+T160+T172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71</v>
      </c>
      <c r="AU87" s="210" t="s">
        <v>72</v>
      </c>
      <c r="AY87" s="209" t="s">
        <v>162</v>
      </c>
      <c r="BK87" s="211">
        <f>BK88+BK151+BK157+BK160+BK172</f>
        <v>0</v>
      </c>
    </row>
    <row r="88" s="12" customFormat="1" ht="22.8" customHeight="1">
      <c r="A88" s="12"/>
      <c r="B88" s="198"/>
      <c r="C88" s="199"/>
      <c r="D88" s="200" t="s">
        <v>71</v>
      </c>
      <c r="E88" s="212" t="s">
        <v>79</v>
      </c>
      <c r="F88" s="212" t="s">
        <v>163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SUM(P89:P150)</f>
        <v>0</v>
      </c>
      <c r="Q88" s="206"/>
      <c r="R88" s="207">
        <f>SUM(R89:R150)</f>
        <v>2.365875</v>
      </c>
      <c r="S88" s="206"/>
      <c r="T88" s="208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71</v>
      </c>
      <c r="AU88" s="210" t="s">
        <v>79</v>
      </c>
      <c r="AY88" s="209" t="s">
        <v>162</v>
      </c>
      <c r="BK88" s="211">
        <f>SUM(BK89:BK150)</f>
        <v>0</v>
      </c>
    </row>
    <row r="89" s="2" customFormat="1" ht="24.15" customHeight="1">
      <c r="A89" s="40"/>
      <c r="B89" s="41"/>
      <c r="C89" s="214" t="s">
        <v>79</v>
      </c>
      <c r="D89" s="214" t="s">
        <v>164</v>
      </c>
      <c r="E89" s="215" t="s">
        <v>1268</v>
      </c>
      <c r="F89" s="216" t="s">
        <v>1269</v>
      </c>
      <c r="G89" s="217" t="s">
        <v>167</v>
      </c>
      <c r="H89" s="218">
        <v>3.6000000000000001</v>
      </c>
      <c r="I89" s="219"/>
      <c r="J89" s="220">
        <f>ROUND(I89*H89,2)</f>
        <v>0</v>
      </c>
      <c r="K89" s="216" t="s">
        <v>168</v>
      </c>
      <c r="L89" s="46"/>
      <c r="M89" s="221" t="s">
        <v>19</v>
      </c>
      <c r="N89" s="222" t="s">
        <v>43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169</v>
      </c>
      <c r="AT89" s="225" t="s">
        <v>164</v>
      </c>
      <c r="AU89" s="225" t="s">
        <v>81</v>
      </c>
      <c r="AY89" s="19" t="s">
        <v>162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169</v>
      </c>
      <c r="BM89" s="225" t="s">
        <v>1270</v>
      </c>
    </row>
    <row r="90" s="2" customFormat="1">
      <c r="A90" s="40"/>
      <c r="B90" s="41"/>
      <c r="C90" s="42"/>
      <c r="D90" s="227" t="s">
        <v>171</v>
      </c>
      <c r="E90" s="42"/>
      <c r="F90" s="228" t="s">
        <v>1271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171</v>
      </c>
      <c r="AU90" s="19" t="s">
        <v>81</v>
      </c>
    </row>
    <row r="91" s="2" customFormat="1">
      <c r="A91" s="40"/>
      <c r="B91" s="41"/>
      <c r="C91" s="42"/>
      <c r="D91" s="232" t="s">
        <v>173</v>
      </c>
      <c r="E91" s="42"/>
      <c r="F91" s="233" t="s">
        <v>1272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173</v>
      </c>
      <c r="AU91" s="19" t="s">
        <v>81</v>
      </c>
    </row>
    <row r="92" s="13" customFormat="1">
      <c r="A92" s="13"/>
      <c r="B92" s="234"/>
      <c r="C92" s="235"/>
      <c r="D92" s="227" t="s">
        <v>175</v>
      </c>
      <c r="E92" s="236" t="s">
        <v>19</v>
      </c>
      <c r="F92" s="237" t="s">
        <v>1273</v>
      </c>
      <c r="G92" s="235"/>
      <c r="H92" s="238">
        <v>3.6000000000000001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175</v>
      </c>
      <c r="AU92" s="244" t="s">
        <v>81</v>
      </c>
      <c r="AV92" s="13" t="s">
        <v>81</v>
      </c>
      <c r="AW92" s="13" t="s">
        <v>33</v>
      </c>
      <c r="AX92" s="13" t="s">
        <v>72</v>
      </c>
      <c r="AY92" s="244" t="s">
        <v>162</v>
      </c>
    </row>
    <row r="93" s="14" customFormat="1">
      <c r="A93" s="14"/>
      <c r="B93" s="245"/>
      <c r="C93" s="246"/>
      <c r="D93" s="227" t="s">
        <v>175</v>
      </c>
      <c r="E93" s="247" t="s">
        <v>19</v>
      </c>
      <c r="F93" s="248" t="s">
        <v>177</v>
      </c>
      <c r="G93" s="246"/>
      <c r="H93" s="249">
        <v>3.6000000000000001</v>
      </c>
      <c r="I93" s="250"/>
      <c r="J93" s="246"/>
      <c r="K93" s="246"/>
      <c r="L93" s="251"/>
      <c r="M93" s="252"/>
      <c r="N93" s="253"/>
      <c r="O93" s="253"/>
      <c r="P93" s="253"/>
      <c r="Q93" s="253"/>
      <c r="R93" s="253"/>
      <c r="S93" s="253"/>
      <c r="T93" s="25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5" t="s">
        <v>175</v>
      </c>
      <c r="AU93" s="255" t="s">
        <v>81</v>
      </c>
      <c r="AV93" s="14" t="s">
        <v>169</v>
      </c>
      <c r="AW93" s="14" t="s">
        <v>33</v>
      </c>
      <c r="AX93" s="14" t="s">
        <v>79</v>
      </c>
      <c r="AY93" s="255" t="s">
        <v>162</v>
      </c>
    </row>
    <row r="94" s="2" customFormat="1" ht="37.8" customHeight="1">
      <c r="A94" s="40"/>
      <c r="B94" s="41"/>
      <c r="C94" s="214" t="s">
        <v>81</v>
      </c>
      <c r="D94" s="214" t="s">
        <v>164</v>
      </c>
      <c r="E94" s="215" t="s">
        <v>1274</v>
      </c>
      <c r="F94" s="216" t="s">
        <v>1275</v>
      </c>
      <c r="G94" s="217" t="s">
        <v>167</v>
      </c>
      <c r="H94" s="218">
        <v>3.6000000000000001</v>
      </c>
      <c r="I94" s="219"/>
      <c r="J94" s="220">
        <f>ROUND(I94*H94,2)</f>
        <v>0</v>
      </c>
      <c r="K94" s="216" t="s">
        <v>168</v>
      </c>
      <c r="L94" s="46"/>
      <c r="M94" s="221" t="s">
        <v>19</v>
      </c>
      <c r="N94" s="222" t="s">
        <v>43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169</v>
      </c>
      <c r="AT94" s="225" t="s">
        <v>164</v>
      </c>
      <c r="AU94" s="225" t="s">
        <v>81</v>
      </c>
      <c r="AY94" s="19" t="s">
        <v>162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169</v>
      </c>
      <c r="BM94" s="225" t="s">
        <v>1276</v>
      </c>
    </row>
    <row r="95" s="2" customFormat="1">
      <c r="A95" s="40"/>
      <c r="B95" s="41"/>
      <c r="C95" s="42"/>
      <c r="D95" s="227" t="s">
        <v>171</v>
      </c>
      <c r="E95" s="42"/>
      <c r="F95" s="228" t="s">
        <v>1277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171</v>
      </c>
      <c r="AU95" s="19" t="s">
        <v>81</v>
      </c>
    </row>
    <row r="96" s="2" customFormat="1">
      <c r="A96" s="40"/>
      <c r="B96" s="41"/>
      <c r="C96" s="42"/>
      <c r="D96" s="232" t="s">
        <v>173</v>
      </c>
      <c r="E96" s="42"/>
      <c r="F96" s="233" t="s">
        <v>1278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173</v>
      </c>
      <c r="AU96" s="19" t="s">
        <v>81</v>
      </c>
    </row>
    <row r="97" s="2" customFormat="1" ht="37.8" customHeight="1">
      <c r="A97" s="40"/>
      <c r="B97" s="41"/>
      <c r="C97" s="214" t="s">
        <v>184</v>
      </c>
      <c r="D97" s="214" t="s">
        <v>164</v>
      </c>
      <c r="E97" s="215" t="s">
        <v>1279</v>
      </c>
      <c r="F97" s="216" t="s">
        <v>1280</v>
      </c>
      <c r="G97" s="217" t="s">
        <v>167</v>
      </c>
      <c r="H97" s="218">
        <v>14.4</v>
      </c>
      <c r="I97" s="219"/>
      <c r="J97" s="220">
        <f>ROUND(I97*H97,2)</f>
        <v>0</v>
      </c>
      <c r="K97" s="216" t="s">
        <v>168</v>
      </c>
      <c r="L97" s="46"/>
      <c r="M97" s="221" t="s">
        <v>19</v>
      </c>
      <c r="N97" s="222" t="s">
        <v>43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169</v>
      </c>
      <c r="AT97" s="225" t="s">
        <v>164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169</v>
      </c>
      <c r="BM97" s="225" t="s">
        <v>1281</v>
      </c>
    </row>
    <row r="98" s="2" customFormat="1">
      <c r="A98" s="40"/>
      <c r="B98" s="41"/>
      <c r="C98" s="42"/>
      <c r="D98" s="227" t="s">
        <v>171</v>
      </c>
      <c r="E98" s="42"/>
      <c r="F98" s="228" t="s">
        <v>1282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>
      <c r="A99" s="40"/>
      <c r="B99" s="41"/>
      <c r="C99" s="42"/>
      <c r="D99" s="232" t="s">
        <v>173</v>
      </c>
      <c r="E99" s="42"/>
      <c r="F99" s="233" t="s">
        <v>1283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173</v>
      </c>
      <c r="AU99" s="19" t="s">
        <v>81</v>
      </c>
    </row>
    <row r="100" s="13" customFormat="1">
      <c r="A100" s="13"/>
      <c r="B100" s="234"/>
      <c r="C100" s="235"/>
      <c r="D100" s="227" t="s">
        <v>175</v>
      </c>
      <c r="E100" s="236" t="s">
        <v>19</v>
      </c>
      <c r="F100" s="237" t="s">
        <v>1284</v>
      </c>
      <c r="G100" s="235"/>
      <c r="H100" s="238">
        <v>14.4</v>
      </c>
      <c r="I100" s="239"/>
      <c r="J100" s="235"/>
      <c r="K100" s="235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175</v>
      </c>
      <c r="AU100" s="244" t="s">
        <v>81</v>
      </c>
      <c r="AV100" s="13" t="s">
        <v>81</v>
      </c>
      <c r="AW100" s="13" t="s">
        <v>33</v>
      </c>
      <c r="AX100" s="13" t="s">
        <v>79</v>
      </c>
      <c r="AY100" s="244" t="s">
        <v>162</v>
      </c>
    </row>
    <row r="101" s="2" customFormat="1" ht="37.8" customHeight="1">
      <c r="A101" s="40"/>
      <c r="B101" s="41"/>
      <c r="C101" s="214" t="s">
        <v>169</v>
      </c>
      <c r="D101" s="214" t="s">
        <v>164</v>
      </c>
      <c r="E101" s="215" t="s">
        <v>198</v>
      </c>
      <c r="F101" s="216" t="s">
        <v>199</v>
      </c>
      <c r="G101" s="217" t="s">
        <v>167</v>
      </c>
      <c r="H101" s="218">
        <v>3.6000000000000001</v>
      </c>
      <c r="I101" s="219"/>
      <c r="J101" s="220">
        <f>ROUND(I101*H101,2)</f>
        <v>0</v>
      </c>
      <c r="K101" s="216" t="s">
        <v>168</v>
      </c>
      <c r="L101" s="46"/>
      <c r="M101" s="221" t="s">
        <v>19</v>
      </c>
      <c r="N101" s="222" t="s">
        <v>43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169</v>
      </c>
      <c r="AT101" s="225" t="s">
        <v>164</v>
      </c>
      <c r="AU101" s="225" t="s">
        <v>81</v>
      </c>
      <c r="AY101" s="19" t="s">
        <v>162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79</v>
      </c>
      <c r="BK101" s="226">
        <f>ROUND(I101*H101,2)</f>
        <v>0</v>
      </c>
      <c r="BL101" s="19" t="s">
        <v>169</v>
      </c>
      <c r="BM101" s="225" t="s">
        <v>1285</v>
      </c>
    </row>
    <row r="102" s="2" customFormat="1">
      <c r="A102" s="40"/>
      <c r="B102" s="41"/>
      <c r="C102" s="42"/>
      <c r="D102" s="227" t="s">
        <v>171</v>
      </c>
      <c r="E102" s="42"/>
      <c r="F102" s="228" t="s">
        <v>201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171</v>
      </c>
      <c r="AU102" s="19" t="s">
        <v>81</v>
      </c>
    </row>
    <row r="103" s="2" customFormat="1">
      <c r="A103" s="40"/>
      <c r="B103" s="41"/>
      <c r="C103" s="42"/>
      <c r="D103" s="232" t="s">
        <v>173</v>
      </c>
      <c r="E103" s="42"/>
      <c r="F103" s="233" t="s">
        <v>202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173</v>
      </c>
      <c r="AU103" s="19" t="s">
        <v>81</v>
      </c>
    </row>
    <row r="104" s="2" customFormat="1" ht="24.15" customHeight="1">
      <c r="A104" s="40"/>
      <c r="B104" s="41"/>
      <c r="C104" s="214" t="s">
        <v>197</v>
      </c>
      <c r="D104" s="214" t="s">
        <v>164</v>
      </c>
      <c r="E104" s="215" t="s">
        <v>1286</v>
      </c>
      <c r="F104" s="216" t="s">
        <v>1287</v>
      </c>
      <c r="G104" s="217" t="s">
        <v>167</v>
      </c>
      <c r="H104" s="218">
        <v>3.6000000000000001</v>
      </c>
      <c r="I104" s="219"/>
      <c r="J104" s="220">
        <f>ROUND(I104*H104,2)</f>
        <v>0</v>
      </c>
      <c r="K104" s="216" t="s">
        <v>168</v>
      </c>
      <c r="L104" s="46"/>
      <c r="M104" s="221" t="s">
        <v>19</v>
      </c>
      <c r="N104" s="222" t="s">
        <v>43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169</v>
      </c>
      <c r="AT104" s="225" t="s">
        <v>164</v>
      </c>
      <c r="AU104" s="225" t="s">
        <v>81</v>
      </c>
      <c r="AY104" s="19" t="s">
        <v>162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169</v>
      </c>
      <c r="BM104" s="225" t="s">
        <v>1288</v>
      </c>
    </row>
    <row r="105" s="2" customFormat="1">
      <c r="A105" s="40"/>
      <c r="B105" s="41"/>
      <c r="C105" s="42"/>
      <c r="D105" s="227" t="s">
        <v>171</v>
      </c>
      <c r="E105" s="42"/>
      <c r="F105" s="228" t="s">
        <v>1289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171</v>
      </c>
      <c r="AU105" s="19" t="s">
        <v>81</v>
      </c>
    </row>
    <row r="106" s="2" customFormat="1">
      <c r="A106" s="40"/>
      <c r="B106" s="41"/>
      <c r="C106" s="42"/>
      <c r="D106" s="232" t="s">
        <v>173</v>
      </c>
      <c r="E106" s="42"/>
      <c r="F106" s="233" t="s">
        <v>1290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173</v>
      </c>
      <c r="AU106" s="19" t="s">
        <v>81</v>
      </c>
    </row>
    <row r="107" s="2" customFormat="1" ht="24.15" customHeight="1">
      <c r="A107" s="40"/>
      <c r="B107" s="41"/>
      <c r="C107" s="214" t="s">
        <v>203</v>
      </c>
      <c r="D107" s="214" t="s">
        <v>164</v>
      </c>
      <c r="E107" s="215" t="s">
        <v>210</v>
      </c>
      <c r="F107" s="216" t="s">
        <v>211</v>
      </c>
      <c r="G107" s="217" t="s">
        <v>212</v>
      </c>
      <c r="H107" s="218">
        <v>6.4800000000000004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1291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214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215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13" customFormat="1">
      <c r="A110" s="13"/>
      <c r="B110" s="234"/>
      <c r="C110" s="235"/>
      <c r="D110" s="227" t="s">
        <v>175</v>
      </c>
      <c r="E110" s="236" t="s">
        <v>19</v>
      </c>
      <c r="F110" s="237" t="s">
        <v>1292</v>
      </c>
      <c r="G110" s="235"/>
      <c r="H110" s="238">
        <v>6.4800000000000004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175</v>
      </c>
      <c r="AU110" s="244" t="s">
        <v>81</v>
      </c>
      <c r="AV110" s="13" t="s">
        <v>81</v>
      </c>
      <c r="AW110" s="13" t="s">
        <v>33</v>
      </c>
      <c r="AX110" s="13" t="s">
        <v>79</v>
      </c>
      <c r="AY110" s="244" t="s">
        <v>162</v>
      </c>
    </row>
    <row r="111" s="2" customFormat="1" ht="16.5" customHeight="1">
      <c r="A111" s="40"/>
      <c r="B111" s="41"/>
      <c r="C111" s="214" t="s">
        <v>209</v>
      </c>
      <c r="D111" s="214" t="s">
        <v>164</v>
      </c>
      <c r="E111" s="215" t="s">
        <v>218</v>
      </c>
      <c r="F111" s="216" t="s">
        <v>219</v>
      </c>
      <c r="G111" s="217" t="s">
        <v>167</v>
      </c>
      <c r="H111" s="218">
        <v>3.6000000000000001</v>
      </c>
      <c r="I111" s="219"/>
      <c r="J111" s="220">
        <f>ROUND(I111*H111,2)</f>
        <v>0</v>
      </c>
      <c r="K111" s="216" t="s">
        <v>168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169</v>
      </c>
      <c r="AT111" s="225" t="s">
        <v>164</v>
      </c>
      <c r="AU111" s="225" t="s">
        <v>81</v>
      </c>
      <c r="AY111" s="19" t="s">
        <v>162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169</v>
      </c>
      <c r="BM111" s="225" t="s">
        <v>1293</v>
      </c>
    </row>
    <row r="112" s="2" customFormat="1">
      <c r="A112" s="40"/>
      <c r="B112" s="41"/>
      <c r="C112" s="42"/>
      <c r="D112" s="227" t="s">
        <v>171</v>
      </c>
      <c r="E112" s="42"/>
      <c r="F112" s="228" t="s">
        <v>221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171</v>
      </c>
      <c r="AU112" s="19" t="s">
        <v>81</v>
      </c>
    </row>
    <row r="113" s="2" customFormat="1">
      <c r="A113" s="40"/>
      <c r="B113" s="41"/>
      <c r="C113" s="42"/>
      <c r="D113" s="232" t="s">
        <v>173</v>
      </c>
      <c r="E113" s="42"/>
      <c r="F113" s="233" t="s">
        <v>222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173</v>
      </c>
      <c r="AU113" s="19" t="s">
        <v>81</v>
      </c>
    </row>
    <row r="114" s="2" customFormat="1" ht="37.8" customHeight="1">
      <c r="A114" s="40"/>
      <c r="B114" s="41"/>
      <c r="C114" s="214" t="s">
        <v>217</v>
      </c>
      <c r="D114" s="214" t="s">
        <v>164</v>
      </c>
      <c r="E114" s="215" t="s">
        <v>1294</v>
      </c>
      <c r="F114" s="216" t="s">
        <v>1295</v>
      </c>
      <c r="G114" s="217" t="s">
        <v>245</v>
      </c>
      <c r="H114" s="218">
        <v>112.5</v>
      </c>
      <c r="I114" s="219"/>
      <c r="J114" s="220">
        <f>ROUND(I114*H114,2)</f>
        <v>0</v>
      </c>
      <c r="K114" s="216" t="s">
        <v>168</v>
      </c>
      <c r="L114" s="46"/>
      <c r="M114" s="221" t="s">
        <v>19</v>
      </c>
      <c r="N114" s="222" t="s">
        <v>43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169</v>
      </c>
      <c r="AT114" s="225" t="s">
        <v>164</v>
      </c>
      <c r="AU114" s="225" t="s">
        <v>81</v>
      </c>
      <c r="AY114" s="19" t="s">
        <v>162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79</v>
      </c>
      <c r="BK114" s="226">
        <f>ROUND(I114*H114,2)</f>
        <v>0</v>
      </c>
      <c r="BL114" s="19" t="s">
        <v>169</v>
      </c>
      <c r="BM114" s="225" t="s">
        <v>1296</v>
      </c>
    </row>
    <row r="115" s="2" customFormat="1">
      <c r="A115" s="40"/>
      <c r="B115" s="41"/>
      <c r="C115" s="42"/>
      <c r="D115" s="227" t="s">
        <v>171</v>
      </c>
      <c r="E115" s="42"/>
      <c r="F115" s="228" t="s">
        <v>1297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171</v>
      </c>
      <c r="AU115" s="19" t="s">
        <v>81</v>
      </c>
    </row>
    <row r="116" s="2" customFormat="1">
      <c r="A116" s="40"/>
      <c r="B116" s="41"/>
      <c r="C116" s="42"/>
      <c r="D116" s="232" t="s">
        <v>173</v>
      </c>
      <c r="E116" s="42"/>
      <c r="F116" s="233" t="s">
        <v>1298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173</v>
      </c>
      <c r="AU116" s="19" t="s">
        <v>81</v>
      </c>
    </row>
    <row r="117" s="13" customFormat="1">
      <c r="A117" s="13"/>
      <c r="B117" s="234"/>
      <c r="C117" s="235"/>
      <c r="D117" s="227" t="s">
        <v>175</v>
      </c>
      <c r="E117" s="236" t="s">
        <v>19</v>
      </c>
      <c r="F117" s="237" t="s">
        <v>1299</v>
      </c>
      <c r="G117" s="235"/>
      <c r="H117" s="238">
        <v>112.5</v>
      </c>
      <c r="I117" s="239"/>
      <c r="J117" s="235"/>
      <c r="K117" s="235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175</v>
      </c>
      <c r="AU117" s="244" t="s">
        <v>81</v>
      </c>
      <c r="AV117" s="13" t="s">
        <v>81</v>
      </c>
      <c r="AW117" s="13" t="s">
        <v>33</v>
      </c>
      <c r="AX117" s="13" t="s">
        <v>72</v>
      </c>
      <c r="AY117" s="244" t="s">
        <v>162</v>
      </c>
    </row>
    <row r="118" s="14" customFormat="1">
      <c r="A118" s="14"/>
      <c r="B118" s="245"/>
      <c r="C118" s="246"/>
      <c r="D118" s="227" t="s">
        <v>175</v>
      </c>
      <c r="E118" s="247" t="s">
        <v>19</v>
      </c>
      <c r="F118" s="248" t="s">
        <v>177</v>
      </c>
      <c r="G118" s="246"/>
      <c r="H118" s="249">
        <v>112.5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175</v>
      </c>
      <c r="AU118" s="255" t="s">
        <v>81</v>
      </c>
      <c r="AV118" s="14" t="s">
        <v>169</v>
      </c>
      <c r="AW118" s="14" t="s">
        <v>33</v>
      </c>
      <c r="AX118" s="14" t="s">
        <v>79</v>
      </c>
      <c r="AY118" s="255" t="s">
        <v>162</v>
      </c>
    </row>
    <row r="119" s="2" customFormat="1" ht="24.15" customHeight="1">
      <c r="A119" s="40"/>
      <c r="B119" s="41"/>
      <c r="C119" s="214" t="s">
        <v>223</v>
      </c>
      <c r="D119" s="214" t="s">
        <v>164</v>
      </c>
      <c r="E119" s="215" t="s">
        <v>1300</v>
      </c>
      <c r="F119" s="216" t="s">
        <v>1301</v>
      </c>
      <c r="G119" s="217" t="s">
        <v>245</v>
      </c>
      <c r="H119" s="218">
        <v>112.5</v>
      </c>
      <c r="I119" s="219"/>
      <c r="J119" s="220">
        <f>ROUND(I119*H119,2)</f>
        <v>0</v>
      </c>
      <c r="K119" s="216" t="s">
        <v>168</v>
      </c>
      <c r="L119" s="46"/>
      <c r="M119" s="221" t="s">
        <v>19</v>
      </c>
      <c r="N119" s="222" t="s">
        <v>43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169</v>
      </c>
      <c r="AT119" s="225" t="s">
        <v>164</v>
      </c>
      <c r="AU119" s="225" t="s">
        <v>81</v>
      </c>
      <c r="AY119" s="19" t="s">
        <v>162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79</v>
      </c>
      <c r="BK119" s="226">
        <f>ROUND(I119*H119,2)</f>
        <v>0</v>
      </c>
      <c r="BL119" s="19" t="s">
        <v>169</v>
      </c>
      <c r="BM119" s="225" t="s">
        <v>1302</v>
      </c>
    </row>
    <row r="120" s="2" customFormat="1">
      <c r="A120" s="40"/>
      <c r="B120" s="41"/>
      <c r="C120" s="42"/>
      <c r="D120" s="227" t="s">
        <v>171</v>
      </c>
      <c r="E120" s="42"/>
      <c r="F120" s="228" t="s">
        <v>1303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171</v>
      </c>
      <c r="AU120" s="19" t="s">
        <v>81</v>
      </c>
    </row>
    <row r="121" s="2" customFormat="1">
      <c r="A121" s="40"/>
      <c r="B121" s="41"/>
      <c r="C121" s="42"/>
      <c r="D121" s="232" t="s">
        <v>173</v>
      </c>
      <c r="E121" s="42"/>
      <c r="F121" s="233" t="s">
        <v>1304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173</v>
      </c>
      <c r="AU121" s="19" t="s">
        <v>81</v>
      </c>
    </row>
    <row r="122" s="2" customFormat="1" ht="16.5" customHeight="1">
      <c r="A122" s="40"/>
      <c r="B122" s="41"/>
      <c r="C122" s="256" t="s">
        <v>118</v>
      </c>
      <c r="D122" s="256" t="s">
        <v>237</v>
      </c>
      <c r="E122" s="257" t="s">
        <v>1305</v>
      </c>
      <c r="F122" s="258" t="s">
        <v>1306</v>
      </c>
      <c r="G122" s="259" t="s">
        <v>167</v>
      </c>
      <c r="H122" s="260">
        <v>11.25</v>
      </c>
      <c r="I122" s="261"/>
      <c r="J122" s="262">
        <f>ROUND(I122*H122,2)</f>
        <v>0</v>
      </c>
      <c r="K122" s="258" t="s">
        <v>168</v>
      </c>
      <c r="L122" s="263"/>
      <c r="M122" s="264" t="s">
        <v>19</v>
      </c>
      <c r="N122" s="265" t="s">
        <v>43</v>
      </c>
      <c r="O122" s="86"/>
      <c r="P122" s="223">
        <f>O122*H122</f>
        <v>0</v>
      </c>
      <c r="Q122" s="223">
        <v>0.20999999999999999</v>
      </c>
      <c r="R122" s="223">
        <f>Q122*H122</f>
        <v>2.3624999999999998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217</v>
      </c>
      <c r="AT122" s="225" t="s">
        <v>237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169</v>
      </c>
      <c r="BM122" s="225" t="s">
        <v>1307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1306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13" customFormat="1">
      <c r="A124" s="13"/>
      <c r="B124" s="234"/>
      <c r="C124" s="235"/>
      <c r="D124" s="227" t="s">
        <v>175</v>
      </c>
      <c r="E124" s="236" t="s">
        <v>19</v>
      </c>
      <c r="F124" s="237" t="s">
        <v>1308</v>
      </c>
      <c r="G124" s="235"/>
      <c r="H124" s="238">
        <v>11.25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175</v>
      </c>
      <c r="AU124" s="244" t="s">
        <v>81</v>
      </c>
      <c r="AV124" s="13" t="s">
        <v>81</v>
      </c>
      <c r="AW124" s="13" t="s">
        <v>33</v>
      </c>
      <c r="AX124" s="13" t="s">
        <v>72</v>
      </c>
      <c r="AY124" s="244" t="s">
        <v>162</v>
      </c>
    </row>
    <row r="125" s="14" customFormat="1">
      <c r="A125" s="14"/>
      <c r="B125" s="245"/>
      <c r="C125" s="246"/>
      <c r="D125" s="227" t="s">
        <v>175</v>
      </c>
      <c r="E125" s="247" t="s">
        <v>19</v>
      </c>
      <c r="F125" s="248" t="s">
        <v>177</v>
      </c>
      <c r="G125" s="246"/>
      <c r="H125" s="249">
        <v>11.25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175</v>
      </c>
      <c r="AU125" s="255" t="s">
        <v>81</v>
      </c>
      <c r="AV125" s="14" t="s">
        <v>169</v>
      </c>
      <c r="AW125" s="14" t="s">
        <v>33</v>
      </c>
      <c r="AX125" s="14" t="s">
        <v>79</v>
      </c>
      <c r="AY125" s="255" t="s">
        <v>162</v>
      </c>
    </row>
    <row r="126" s="2" customFormat="1" ht="24.15" customHeight="1">
      <c r="A126" s="40"/>
      <c r="B126" s="41"/>
      <c r="C126" s="214" t="s">
        <v>121</v>
      </c>
      <c r="D126" s="214" t="s">
        <v>164</v>
      </c>
      <c r="E126" s="215" t="s">
        <v>1309</v>
      </c>
      <c r="F126" s="216" t="s">
        <v>1310</v>
      </c>
      <c r="G126" s="217" t="s">
        <v>245</v>
      </c>
      <c r="H126" s="218">
        <v>112.5</v>
      </c>
      <c r="I126" s="219"/>
      <c r="J126" s="220">
        <f>ROUND(I126*H126,2)</f>
        <v>0</v>
      </c>
      <c r="K126" s="216" t="s">
        <v>168</v>
      </c>
      <c r="L126" s="46"/>
      <c r="M126" s="221" t="s">
        <v>19</v>
      </c>
      <c r="N126" s="222" t="s">
        <v>43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169</v>
      </c>
      <c r="AT126" s="225" t="s">
        <v>164</v>
      </c>
      <c r="AU126" s="225" t="s">
        <v>81</v>
      </c>
      <c r="AY126" s="19" t="s">
        <v>162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79</v>
      </c>
      <c r="BK126" s="226">
        <f>ROUND(I126*H126,2)</f>
        <v>0</v>
      </c>
      <c r="BL126" s="19" t="s">
        <v>169</v>
      </c>
      <c r="BM126" s="225" t="s">
        <v>1311</v>
      </c>
    </row>
    <row r="127" s="2" customFormat="1">
      <c r="A127" s="40"/>
      <c r="B127" s="41"/>
      <c r="C127" s="42"/>
      <c r="D127" s="227" t="s">
        <v>171</v>
      </c>
      <c r="E127" s="42"/>
      <c r="F127" s="228" t="s">
        <v>1312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171</v>
      </c>
      <c r="AU127" s="19" t="s">
        <v>81</v>
      </c>
    </row>
    <row r="128" s="2" customFormat="1">
      <c r="A128" s="40"/>
      <c r="B128" s="41"/>
      <c r="C128" s="42"/>
      <c r="D128" s="232" t="s">
        <v>173</v>
      </c>
      <c r="E128" s="42"/>
      <c r="F128" s="233" t="s">
        <v>1313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173</v>
      </c>
      <c r="AU128" s="19" t="s">
        <v>81</v>
      </c>
    </row>
    <row r="129" s="2" customFormat="1" ht="16.5" customHeight="1">
      <c r="A129" s="40"/>
      <c r="B129" s="41"/>
      <c r="C129" s="256" t="s">
        <v>8</v>
      </c>
      <c r="D129" s="256" t="s">
        <v>237</v>
      </c>
      <c r="E129" s="257" t="s">
        <v>1314</v>
      </c>
      <c r="F129" s="258" t="s">
        <v>1315</v>
      </c>
      <c r="G129" s="259" t="s">
        <v>947</v>
      </c>
      <c r="H129" s="260">
        <v>3.375</v>
      </c>
      <c r="I129" s="261"/>
      <c r="J129" s="262">
        <f>ROUND(I129*H129,2)</f>
        <v>0</v>
      </c>
      <c r="K129" s="258" t="s">
        <v>168</v>
      </c>
      <c r="L129" s="263"/>
      <c r="M129" s="264" t="s">
        <v>19</v>
      </c>
      <c r="N129" s="265" t="s">
        <v>43</v>
      </c>
      <c r="O129" s="86"/>
      <c r="P129" s="223">
        <f>O129*H129</f>
        <v>0</v>
      </c>
      <c r="Q129" s="223">
        <v>0.001</v>
      </c>
      <c r="R129" s="223">
        <f>Q129*H129</f>
        <v>0.003375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217</v>
      </c>
      <c r="AT129" s="225" t="s">
        <v>237</v>
      </c>
      <c r="AU129" s="225" t="s">
        <v>81</v>
      </c>
      <c r="AY129" s="19" t="s">
        <v>162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169</v>
      </c>
      <c r="BM129" s="225" t="s">
        <v>1316</v>
      </c>
    </row>
    <row r="130" s="2" customFormat="1">
      <c r="A130" s="40"/>
      <c r="B130" s="41"/>
      <c r="C130" s="42"/>
      <c r="D130" s="227" t="s">
        <v>171</v>
      </c>
      <c r="E130" s="42"/>
      <c r="F130" s="228" t="s">
        <v>1315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171</v>
      </c>
      <c r="AU130" s="19" t="s">
        <v>81</v>
      </c>
    </row>
    <row r="131" s="13" customFormat="1">
      <c r="A131" s="13"/>
      <c r="B131" s="234"/>
      <c r="C131" s="235"/>
      <c r="D131" s="227" t="s">
        <v>175</v>
      </c>
      <c r="E131" s="236" t="s">
        <v>19</v>
      </c>
      <c r="F131" s="237" t="s">
        <v>1317</v>
      </c>
      <c r="G131" s="235"/>
      <c r="H131" s="238">
        <v>112.5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175</v>
      </c>
      <c r="AU131" s="244" t="s">
        <v>81</v>
      </c>
      <c r="AV131" s="13" t="s">
        <v>81</v>
      </c>
      <c r="AW131" s="13" t="s">
        <v>33</v>
      </c>
      <c r="AX131" s="13" t="s">
        <v>79</v>
      </c>
      <c r="AY131" s="244" t="s">
        <v>162</v>
      </c>
    </row>
    <row r="132" s="13" customFormat="1">
      <c r="A132" s="13"/>
      <c r="B132" s="234"/>
      <c r="C132" s="235"/>
      <c r="D132" s="227" t="s">
        <v>175</v>
      </c>
      <c r="E132" s="235"/>
      <c r="F132" s="237" t="s">
        <v>1318</v>
      </c>
      <c r="G132" s="235"/>
      <c r="H132" s="238">
        <v>3.375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175</v>
      </c>
      <c r="AU132" s="244" t="s">
        <v>81</v>
      </c>
      <c r="AV132" s="13" t="s">
        <v>81</v>
      </c>
      <c r="AW132" s="13" t="s">
        <v>4</v>
      </c>
      <c r="AX132" s="13" t="s">
        <v>79</v>
      </c>
      <c r="AY132" s="244" t="s">
        <v>162</v>
      </c>
    </row>
    <row r="133" s="2" customFormat="1" ht="21.75" customHeight="1">
      <c r="A133" s="40"/>
      <c r="B133" s="41"/>
      <c r="C133" s="214" t="s">
        <v>250</v>
      </c>
      <c r="D133" s="214" t="s">
        <v>164</v>
      </c>
      <c r="E133" s="215" t="s">
        <v>1319</v>
      </c>
      <c r="F133" s="216" t="s">
        <v>1320</v>
      </c>
      <c r="G133" s="217" t="s">
        <v>245</v>
      </c>
      <c r="H133" s="218">
        <v>112.5</v>
      </c>
      <c r="I133" s="219"/>
      <c r="J133" s="220">
        <f>ROUND(I133*H133,2)</f>
        <v>0</v>
      </c>
      <c r="K133" s="216" t="s">
        <v>168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169</v>
      </c>
      <c r="AT133" s="225" t="s">
        <v>164</v>
      </c>
      <c r="AU133" s="225" t="s">
        <v>81</v>
      </c>
      <c r="AY133" s="19" t="s">
        <v>162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169</v>
      </c>
      <c r="BM133" s="225" t="s">
        <v>1321</v>
      </c>
    </row>
    <row r="134" s="2" customFormat="1">
      <c r="A134" s="40"/>
      <c r="B134" s="41"/>
      <c r="C134" s="42"/>
      <c r="D134" s="227" t="s">
        <v>171</v>
      </c>
      <c r="E134" s="42"/>
      <c r="F134" s="228" t="s">
        <v>1322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171</v>
      </c>
      <c r="AU134" s="19" t="s">
        <v>81</v>
      </c>
    </row>
    <row r="135" s="2" customFormat="1">
      <c r="A135" s="40"/>
      <c r="B135" s="41"/>
      <c r="C135" s="42"/>
      <c r="D135" s="232" t="s">
        <v>173</v>
      </c>
      <c r="E135" s="42"/>
      <c r="F135" s="233" t="s">
        <v>1323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173</v>
      </c>
      <c r="AU135" s="19" t="s">
        <v>81</v>
      </c>
    </row>
    <row r="136" s="2" customFormat="1" ht="33" customHeight="1">
      <c r="A136" s="40"/>
      <c r="B136" s="41"/>
      <c r="C136" s="214" t="s">
        <v>257</v>
      </c>
      <c r="D136" s="214" t="s">
        <v>164</v>
      </c>
      <c r="E136" s="215" t="s">
        <v>1324</v>
      </c>
      <c r="F136" s="216" t="s">
        <v>1325</v>
      </c>
      <c r="G136" s="217" t="s">
        <v>245</v>
      </c>
      <c r="H136" s="218">
        <v>112.5</v>
      </c>
      <c r="I136" s="219"/>
      <c r="J136" s="220">
        <f>ROUND(I136*H136,2)</f>
        <v>0</v>
      </c>
      <c r="K136" s="216" t="s">
        <v>168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169</v>
      </c>
      <c r="AT136" s="225" t="s">
        <v>164</v>
      </c>
      <c r="AU136" s="225" t="s">
        <v>81</v>
      </c>
      <c r="AY136" s="19" t="s">
        <v>162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169</v>
      </c>
      <c r="BM136" s="225" t="s">
        <v>1326</v>
      </c>
    </row>
    <row r="137" s="2" customFormat="1">
      <c r="A137" s="40"/>
      <c r="B137" s="41"/>
      <c r="C137" s="42"/>
      <c r="D137" s="227" t="s">
        <v>171</v>
      </c>
      <c r="E137" s="42"/>
      <c r="F137" s="228" t="s">
        <v>1327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171</v>
      </c>
      <c r="AU137" s="19" t="s">
        <v>81</v>
      </c>
    </row>
    <row r="138" s="2" customFormat="1">
      <c r="A138" s="40"/>
      <c r="B138" s="41"/>
      <c r="C138" s="42"/>
      <c r="D138" s="232" t="s">
        <v>173</v>
      </c>
      <c r="E138" s="42"/>
      <c r="F138" s="233" t="s">
        <v>1328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173</v>
      </c>
      <c r="AU138" s="19" t="s">
        <v>81</v>
      </c>
    </row>
    <row r="139" s="2" customFormat="1" ht="16.5" customHeight="1">
      <c r="A139" s="40"/>
      <c r="B139" s="41"/>
      <c r="C139" s="214" t="s">
        <v>267</v>
      </c>
      <c r="D139" s="214" t="s">
        <v>164</v>
      </c>
      <c r="E139" s="215" t="s">
        <v>1329</v>
      </c>
      <c r="F139" s="216" t="s">
        <v>1330</v>
      </c>
      <c r="G139" s="217" t="s">
        <v>167</v>
      </c>
      <c r="H139" s="218">
        <v>4.5</v>
      </c>
      <c r="I139" s="219"/>
      <c r="J139" s="220">
        <f>ROUND(I139*H139,2)</f>
        <v>0</v>
      </c>
      <c r="K139" s="216" t="s">
        <v>168</v>
      </c>
      <c r="L139" s="46"/>
      <c r="M139" s="221" t="s">
        <v>19</v>
      </c>
      <c r="N139" s="222" t="s">
        <v>43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169</v>
      </c>
      <c r="AT139" s="225" t="s">
        <v>164</v>
      </c>
      <c r="AU139" s="225" t="s">
        <v>81</v>
      </c>
      <c r="AY139" s="19" t="s">
        <v>162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169</v>
      </c>
      <c r="BM139" s="225" t="s">
        <v>1331</v>
      </c>
    </row>
    <row r="140" s="2" customFormat="1">
      <c r="A140" s="40"/>
      <c r="B140" s="41"/>
      <c r="C140" s="42"/>
      <c r="D140" s="227" t="s">
        <v>171</v>
      </c>
      <c r="E140" s="42"/>
      <c r="F140" s="228" t="s">
        <v>1332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171</v>
      </c>
      <c r="AU140" s="19" t="s">
        <v>81</v>
      </c>
    </row>
    <row r="141" s="2" customFormat="1">
      <c r="A141" s="40"/>
      <c r="B141" s="41"/>
      <c r="C141" s="42"/>
      <c r="D141" s="232" t="s">
        <v>173</v>
      </c>
      <c r="E141" s="42"/>
      <c r="F141" s="233" t="s">
        <v>1333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173</v>
      </c>
      <c r="AU141" s="19" t="s">
        <v>81</v>
      </c>
    </row>
    <row r="142" s="13" customFormat="1">
      <c r="A142" s="13"/>
      <c r="B142" s="234"/>
      <c r="C142" s="235"/>
      <c r="D142" s="227" t="s">
        <v>175</v>
      </c>
      <c r="E142" s="236" t="s">
        <v>19</v>
      </c>
      <c r="F142" s="237" t="s">
        <v>1334</v>
      </c>
      <c r="G142" s="235"/>
      <c r="H142" s="238">
        <v>4.5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175</v>
      </c>
      <c r="AU142" s="244" t="s">
        <v>81</v>
      </c>
      <c r="AV142" s="13" t="s">
        <v>81</v>
      </c>
      <c r="AW142" s="13" t="s">
        <v>33</v>
      </c>
      <c r="AX142" s="13" t="s">
        <v>72</v>
      </c>
      <c r="AY142" s="244" t="s">
        <v>162</v>
      </c>
    </row>
    <row r="143" s="14" customFormat="1">
      <c r="A143" s="14"/>
      <c r="B143" s="245"/>
      <c r="C143" s="246"/>
      <c r="D143" s="227" t="s">
        <v>175</v>
      </c>
      <c r="E143" s="247" t="s">
        <v>19</v>
      </c>
      <c r="F143" s="248" t="s">
        <v>177</v>
      </c>
      <c r="G143" s="246"/>
      <c r="H143" s="249">
        <v>4.5</v>
      </c>
      <c r="I143" s="250"/>
      <c r="J143" s="246"/>
      <c r="K143" s="246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175</v>
      </c>
      <c r="AU143" s="255" t="s">
        <v>81</v>
      </c>
      <c r="AV143" s="14" t="s">
        <v>169</v>
      </c>
      <c r="AW143" s="14" t="s">
        <v>33</v>
      </c>
      <c r="AX143" s="14" t="s">
        <v>79</v>
      </c>
      <c r="AY143" s="255" t="s">
        <v>162</v>
      </c>
    </row>
    <row r="144" s="2" customFormat="1" ht="21.75" customHeight="1">
      <c r="A144" s="40"/>
      <c r="B144" s="41"/>
      <c r="C144" s="214" t="s">
        <v>275</v>
      </c>
      <c r="D144" s="214" t="s">
        <v>164</v>
      </c>
      <c r="E144" s="215" t="s">
        <v>1335</v>
      </c>
      <c r="F144" s="216" t="s">
        <v>1336</v>
      </c>
      <c r="G144" s="217" t="s">
        <v>167</v>
      </c>
      <c r="H144" s="218">
        <v>4.5</v>
      </c>
      <c r="I144" s="219"/>
      <c r="J144" s="220">
        <f>ROUND(I144*H144,2)</f>
        <v>0</v>
      </c>
      <c r="K144" s="216" t="s">
        <v>168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169</v>
      </c>
      <c r="AT144" s="225" t="s">
        <v>164</v>
      </c>
      <c r="AU144" s="225" t="s">
        <v>81</v>
      </c>
      <c r="AY144" s="19" t="s">
        <v>162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169</v>
      </c>
      <c r="BM144" s="225" t="s">
        <v>1337</v>
      </c>
    </row>
    <row r="145" s="2" customFormat="1">
      <c r="A145" s="40"/>
      <c r="B145" s="41"/>
      <c r="C145" s="42"/>
      <c r="D145" s="227" t="s">
        <v>171</v>
      </c>
      <c r="E145" s="42"/>
      <c r="F145" s="228" t="s">
        <v>1338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171</v>
      </c>
      <c r="AU145" s="19" t="s">
        <v>81</v>
      </c>
    </row>
    <row r="146" s="2" customFormat="1">
      <c r="A146" s="40"/>
      <c r="B146" s="41"/>
      <c r="C146" s="42"/>
      <c r="D146" s="232" t="s">
        <v>173</v>
      </c>
      <c r="E146" s="42"/>
      <c r="F146" s="233" t="s">
        <v>1339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173</v>
      </c>
      <c r="AU146" s="19" t="s">
        <v>81</v>
      </c>
    </row>
    <row r="147" s="2" customFormat="1" ht="24.15" customHeight="1">
      <c r="A147" s="40"/>
      <c r="B147" s="41"/>
      <c r="C147" s="214" t="s">
        <v>280</v>
      </c>
      <c r="D147" s="214" t="s">
        <v>164</v>
      </c>
      <c r="E147" s="215" t="s">
        <v>1340</v>
      </c>
      <c r="F147" s="216" t="s">
        <v>1341</v>
      </c>
      <c r="G147" s="217" t="s">
        <v>167</v>
      </c>
      <c r="H147" s="218">
        <v>40.5</v>
      </c>
      <c r="I147" s="219"/>
      <c r="J147" s="220">
        <f>ROUND(I147*H147,2)</f>
        <v>0</v>
      </c>
      <c r="K147" s="216" t="s">
        <v>168</v>
      </c>
      <c r="L147" s="46"/>
      <c r="M147" s="221" t="s">
        <v>19</v>
      </c>
      <c r="N147" s="222" t="s">
        <v>43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169</v>
      </c>
      <c r="AT147" s="225" t="s">
        <v>164</v>
      </c>
      <c r="AU147" s="225" t="s">
        <v>81</v>
      </c>
      <c r="AY147" s="19" t="s">
        <v>162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79</v>
      </c>
      <c r="BK147" s="226">
        <f>ROUND(I147*H147,2)</f>
        <v>0</v>
      </c>
      <c r="BL147" s="19" t="s">
        <v>169</v>
      </c>
      <c r="BM147" s="225" t="s">
        <v>1342</v>
      </c>
    </row>
    <row r="148" s="2" customFormat="1">
      <c r="A148" s="40"/>
      <c r="B148" s="41"/>
      <c r="C148" s="42"/>
      <c r="D148" s="227" t="s">
        <v>171</v>
      </c>
      <c r="E148" s="42"/>
      <c r="F148" s="228" t="s">
        <v>1343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171</v>
      </c>
      <c r="AU148" s="19" t="s">
        <v>81</v>
      </c>
    </row>
    <row r="149" s="2" customFormat="1">
      <c r="A149" s="40"/>
      <c r="B149" s="41"/>
      <c r="C149" s="42"/>
      <c r="D149" s="232" t="s">
        <v>173</v>
      </c>
      <c r="E149" s="42"/>
      <c r="F149" s="233" t="s">
        <v>1344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173</v>
      </c>
      <c r="AU149" s="19" t="s">
        <v>81</v>
      </c>
    </row>
    <row r="150" s="13" customFormat="1">
      <c r="A150" s="13"/>
      <c r="B150" s="234"/>
      <c r="C150" s="235"/>
      <c r="D150" s="227" t="s">
        <v>175</v>
      </c>
      <c r="E150" s="236" t="s">
        <v>19</v>
      </c>
      <c r="F150" s="237" t="s">
        <v>1345</v>
      </c>
      <c r="G150" s="235"/>
      <c r="H150" s="238">
        <v>40.5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175</v>
      </c>
      <c r="AU150" s="244" t="s">
        <v>81</v>
      </c>
      <c r="AV150" s="13" t="s">
        <v>81</v>
      </c>
      <c r="AW150" s="13" t="s">
        <v>33</v>
      </c>
      <c r="AX150" s="13" t="s">
        <v>79</v>
      </c>
      <c r="AY150" s="244" t="s">
        <v>162</v>
      </c>
    </row>
    <row r="151" s="12" customFormat="1" ht="22.8" customHeight="1">
      <c r="A151" s="12"/>
      <c r="B151" s="198"/>
      <c r="C151" s="199"/>
      <c r="D151" s="200" t="s">
        <v>71</v>
      </c>
      <c r="E151" s="212" t="s">
        <v>81</v>
      </c>
      <c r="F151" s="212" t="s">
        <v>249</v>
      </c>
      <c r="G151" s="199"/>
      <c r="H151" s="199"/>
      <c r="I151" s="202"/>
      <c r="J151" s="213">
        <f>BK151</f>
        <v>0</v>
      </c>
      <c r="K151" s="199"/>
      <c r="L151" s="204"/>
      <c r="M151" s="205"/>
      <c r="N151" s="206"/>
      <c r="O151" s="206"/>
      <c r="P151" s="207">
        <f>SUM(P152:P156)</f>
        <v>0</v>
      </c>
      <c r="Q151" s="206"/>
      <c r="R151" s="207">
        <f>SUM(R152:R156)</f>
        <v>9.0067319999999995</v>
      </c>
      <c r="S151" s="206"/>
      <c r="T151" s="208">
        <f>SUM(T152:T156)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9" t="s">
        <v>79</v>
      </c>
      <c r="AT151" s="210" t="s">
        <v>71</v>
      </c>
      <c r="AU151" s="210" t="s">
        <v>79</v>
      </c>
      <c r="AY151" s="209" t="s">
        <v>162</v>
      </c>
      <c r="BK151" s="211">
        <f>SUM(BK152:BK156)</f>
        <v>0</v>
      </c>
    </row>
    <row r="152" s="2" customFormat="1" ht="16.5" customHeight="1">
      <c r="A152" s="40"/>
      <c r="B152" s="41"/>
      <c r="C152" s="214" t="s">
        <v>287</v>
      </c>
      <c r="D152" s="214" t="s">
        <v>164</v>
      </c>
      <c r="E152" s="215" t="s">
        <v>316</v>
      </c>
      <c r="F152" s="216" t="s">
        <v>317</v>
      </c>
      <c r="G152" s="217" t="s">
        <v>167</v>
      </c>
      <c r="H152" s="218">
        <v>3.6000000000000001</v>
      </c>
      <c r="I152" s="219"/>
      <c r="J152" s="220">
        <f>ROUND(I152*H152,2)</f>
        <v>0</v>
      </c>
      <c r="K152" s="216" t="s">
        <v>168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2.5018699999999998</v>
      </c>
      <c r="R152" s="223">
        <f>Q152*H152</f>
        <v>9.0067319999999995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169</v>
      </c>
      <c r="AT152" s="225" t="s">
        <v>164</v>
      </c>
      <c r="AU152" s="225" t="s">
        <v>81</v>
      </c>
      <c r="AY152" s="19" t="s">
        <v>162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169</v>
      </c>
      <c r="BM152" s="225" t="s">
        <v>1346</v>
      </c>
    </row>
    <row r="153" s="2" customFormat="1">
      <c r="A153" s="40"/>
      <c r="B153" s="41"/>
      <c r="C153" s="42"/>
      <c r="D153" s="227" t="s">
        <v>171</v>
      </c>
      <c r="E153" s="42"/>
      <c r="F153" s="228" t="s">
        <v>319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171</v>
      </c>
      <c r="AU153" s="19" t="s">
        <v>81</v>
      </c>
    </row>
    <row r="154" s="2" customFormat="1">
      <c r="A154" s="40"/>
      <c r="B154" s="41"/>
      <c r="C154" s="42"/>
      <c r="D154" s="232" t="s">
        <v>173</v>
      </c>
      <c r="E154" s="42"/>
      <c r="F154" s="233" t="s">
        <v>320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173</v>
      </c>
      <c r="AU154" s="19" t="s">
        <v>81</v>
      </c>
    </row>
    <row r="155" s="13" customFormat="1">
      <c r="A155" s="13"/>
      <c r="B155" s="234"/>
      <c r="C155" s="235"/>
      <c r="D155" s="227" t="s">
        <v>175</v>
      </c>
      <c r="E155" s="236" t="s">
        <v>19</v>
      </c>
      <c r="F155" s="237" t="s">
        <v>1273</v>
      </c>
      <c r="G155" s="235"/>
      <c r="H155" s="238">
        <v>3.6000000000000001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175</v>
      </c>
      <c r="AU155" s="244" t="s">
        <v>81</v>
      </c>
      <c r="AV155" s="13" t="s">
        <v>81</v>
      </c>
      <c r="AW155" s="13" t="s">
        <v>33</v>
      </c>
      <c r="AX155" s="13" t="s">
        <v>72</v>
      </c>
      <c r="AY155" s="244" t="s">
        <v>162</v>
      </c>
    </row>
    <row r="156" s="14" customFormat="1">
      <c r="A156" s="14"/>
      <c r="B156" s="245"/>
      <c r="C156" s="246"/>
      <c r="D156" s="227" t="s">
        <v>175</v>
      </c>
      <c r="E156" s="247" t="s">
        <v>19</v>
      </c>
      <c r="F156" s="248" t="s">
        <v>177</v>
      </c>
      <c r="G156" s="246"/>
      <c r="H156" s="249">
        <v>3.6000000000000001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175</v>
      </c>
      <c r="AU156" s="255" t="s">
        <v>81</v>
      </c>
      <c r="AV156" s="14" t="s">
        <v>169</v>
      </c>
      <c r="AW156" s="14" t="s">
        <v>33</v>
      </c>
      <c r="AX156" s="14" t="s">
        <v>79</v>
      </c>
      <c r="AY156" s="255" t="s">
        <v>162</v>
      </c>
    </row>
    <row r="157" s="12" customFormat="1" ht="22.8" customHeight="1">
      <c r="A157" s="12"/>
      <c r="B157" s="198"/>
      <c r="C157" s="199"/>
      <c r="D157" s="200" t="s">
        <v>71</v>
      </c>
      <c r="E157" s="212" t="s">
        <v>197</v>
      </c>
      <c r="F157" s="212" t="s">
        <v>426</v>
      </c>
      <c r="G157" s="199"/>
      <c r="H157" s="199"/>
      <c r="I157" s="202"/>
      <c r="J157" s="213">
        <f>BK157</f>
        <v>0</v>
      </c>
      <c r="K157" s="199"/>
      <c r="L157" s="204"/>
      <c r="M157" s="205"/>
      <c r="N157" s="206"/>
      <c r="O157" s="206"/>
      <c r="P157" s="207">
        <f>SUM(P158:P159)</f>
        <v>0</v>
      </c>
      <c r="Q157" s="206"/>
      <c r="R157" s="207">
        <f>SUM(R158:R159)</f>
        <v>12.062249999999999</v>
      </c>
      <c r="S157" s="206"/>
      <c r="T157" s="208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9" t="s">
        <v>79</v>
      </c>
      <c r="AT157" s="210" t="s">
        <v>71</v>
      </c>
      <c r="AU157" s="210" t="s">
        <v>79</v>
      </c>
      <c r="AY157" s="209" t="s">
        <v>162</v>
      </c>
      <c r="BK157" s="211">
        <f>SUM(BK158:BK159)</f>
        <v>0</v>
      </c>
    </row>
    <row r="158" s="2" customFormat="1" ht="44.25" customHeight="1">
      <c r="A158" s="40"/>
      <c r="B158" s="41"/>
      <c r="C158" s="214" t="s">
        <v>290</v>
      </c>
      <c r="D158" s="214" t="s">
        <v>164</v>
      </c>
      <c r="E158" s="215" t="s">
        <v>1347</v>
      </c>
      <c r="F158" s="216" t="s">
        <v>1348</v>
      </c>
      <c r="G158" s="217" t="s">
        <v>245</v>
      </c>
      <c r="H158" s="218">
        <v>112.5</v>
      </c>
      <c r="I158" s="219"/>
      <c r="J158" s="220">
        <f>ROUND(I158*H158,2)</f>
        <v>0</v>
      </c>
      <c r="K158" s="216" t="s">
        <v>388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0.10722</v>
      </c>
      <c r="R158" s="223">
        <f>Q158*H158</f>
        <v>12.062249999999999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169</v>
      </c>
      <c r="AT158" s="225" t="s">
        <v>164</v>
      </c>
      <c r="AU158" s="225" t="s">
        <v>81</v>
      </c>
      <c r="AY158" s="19" t="s">
        <v>162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169</v>
      </c>
      <c r="BM158" s="225" t="s">
        <v>1349</v>
      </c>
    </row>
    <row r="159" s="2" customFormat="1">
      <c r="A159" s="40"/>
      <c r="B159" s="41"/>
      <c r="C159" s="42"/>
      <c r="D159" s="227" t="s">
        <v>171</v>
      </c>
      <c r="E159" s="42"/>
      <c r="F159" s="228" t="s">
        <v>1348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171</v>
      </c>
      <c r="AU159" s="19" t="s">
        <v>81</v>
      </c>
    </row>
    <row r="160" s="12" customFormat="1" ht="22.8" customHeight="1">
      <c r="A160" s="12"/>
      <c r="B160" s="198"/>
      <c r="C160" s="199"/>
      <c r="D160" s="200" t="s">
        <v>71</v>
      </c>
      <c r="E160" s="212" t="s">
        <v>223</v>
      </c>
      <c r="F160" s="212" t="s">
        <v>673</v>
      </c>
      <c r="G160" s="199"/>
      <c r="H160" s="199"/>
      <c r="I160" s="202"/>
      <c r="J160" s="213">
        <f>BK160</f>
        <v>0</v>
      </c>
      <c r="K160" s="199"/>
      <c r="L160" s="204"/>
      <c r="M160" s="205"/>
      <c r="N160" s="206"/>
      <c r="O160" s="206"/>
      <c r="P160" s="207">
        <f>SUM(P161:P171)</f>
        <v>0</v>
      </c>
      <c r="Q160" s="206"/>
      <c r="R160" s="207">
        <f>SUM(R161:R171)</f>
        <v>0.2006</v>
      </c>
      <c r="S160" s="206"/>
      <c r="T160" s="208">
        <f>SUM(T161:T171)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9" t="s">
        <v>79</v>
      </c>
      <c r="AT160" s="210" t="s">
        <v>71</v>
      </c>
      <c r="AU160" s="210" t="s">
        <v>79</v>
      </c>
      <c r="AY160" s="209" t="s">
        <v>162</v>
      </c>
      <c r="BK160" s="211">
        <f>SUM(BK161:BK171)</f>
        <v>0</v>
      </c>
    </row>
    <row r="161" s="2" customFormat="1" ht="16.5" customHeight="1">
      <c r="A161" s="40"/>
      <c r="B161" s="41"/>
      <c r="C161" s="214" t="s">
        <v>297</v>
      </c>
      <c r="D161" s="214" t="s">
        <v>164</v>
      </c>
      <c r="E161" s="215" t="s">
        <v>1350</v>
      </c>
      <c r="F161" s="216" t="s">
        <v>1351</v>
      </c>
      <c r="G161" s="217" t="s">
        <v>1352</v>
      </c>
      <c r="H161" s="218">
        <v>1</v>
      </c>
      <c r="I161" s="219"/>
      <c r="J161" s="220">
        <f>ROUND(I161*H161,2)</f>
        <v>0</v>
      </c>
      <c r="K161" s="216" t="s">
        <v>388</v>
      </c>
      <c r="L161" s="46"/>
      <c r="M161" s="221" t="s">
        <v>19</v>
      </c>
      <c r="N161" s="222" t="s">
        <v>43</v>
      </c>
      <c r="O161" s="86"/>
      <c r="P161" s="223">
        <f>O161*H161</f>
        <v>0</v>
      </c>
      <c r="Q161" s="223">
        <v>0.2006</v>
      </c>
      <c r="R161" s="223">
        <f>Q161*H161</f>
        <v>0.2006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169</v>
      </c>
      <c r="AT161" s="225" t="s">
        <v>164</v>
      </c>
      <c r="AU161" s="225" t="s">
        <v>81</v>
      </c>
      <c r="AY161" s="19" t="s">
        <v>162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169</v>
      </c>
      <c r="BM161" s="225" t="s">
        <v>1353</v>
      </c>
    </row>
    <row r="162" s="2" customFormat="1">
      <c r="A162" s="40"/>
      <c r="B162" s="41"/>
      <c r="C162" s="42"/>
      <c r="D162" s="227" t="s">
        <v>171</v>
      </c>
      <c r="E162" s="42"/>
      <c r="F162" s="228" t="s">
        <v>1351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171</v>
      </c>
      <c r="AU162" s="19" t="s">
        <v>81</v>
      </c>
    </row>
    <row r="163" s="15" customFormat="1">
      <c r="A163" s="15"/>
      <c r="B163" s="266"/>
      <c r="C163" s="267"/>
      <c r="D163" s="227" t="s">
        <v>175</v>
      </c>
      <c r="E163" s="268" t="s">
        <v>19</v>
      </c>
      <c r="F163" s="269" t="s">
        <v>1354</v>
      </c>
      <c r="G163" s="267"/>
      <c r="H163" s="268" t="s">
        <v>19</v>
      </c>
      <c r="I163" s="270"/>
      <c r="J163" s="267"/>
      <c r="K163" s="267"/>
      <c r="L163" s="271"/>
      <c r="M163" s="272"/>
      <c r="N163" s="273"/>
      <c r="O163" s="273"/>
      <c r="P163" s="273"/>
      <c r="Q163" s="273"/>
      <c r="R163" s="273"/>
      <c r="S163" s="273"/>
      <c r="T163" s="27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5" t="s">
        <v>175</v>
      </c>
      <c r="AU163" s="275" t="s">
        <v>81</v>
      </c>
      <c r="AV163" s="15" t="s">
        <v>79</v>
      </c>
      <c r="AW163" s="15" t="s">
        <v>33</v>
      </c>
      <c r="AX163" s="15" t="s">
        <v>72</v>
      </c>
      <c r="AY163" s="275" t="s">
        <v>162</v>
      </c>
    </row>
    <row r="164" s="15" customFormat="1">
      <c r="A164" s="15"/>
      <c r="B164" s="266"/>
      <c r="C164" s="267"/>
      <c r="D164" s="227" t="s">
        <v>175</v>
      </c>
      <c r="E164" s="268" t="s">
        <v>19</v>
      </c>
      <c r="F164" s="269" t="s">
        <v>1355</v>
      </c>
      <c r="G164" s="267"/>
      <c r="H164" s="268" t="s">
        <v>19</v>
      </c>
      <c r="I164" s="270"/>
      <c r="J164" s="267"/>
      <c r="K164" s="267"/>
      <c r="L164" s="271"/>
      <c r="M164" s="272"/>
      <c r="N164" s="273"/>
      <c r="O164" s="273"/>
      <c r="P164" s="273"/>
      <c r="Q164" s="273"/>
      <c r="R164" s="273"/>
      <c r="S164" s="273"/>
      <c r="T164" s="27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5" t="s">
        <v>175</v>
      </c>
      <c r="AU164" s="275" t="s">
        <v>81</v>
      </c>
      <c r="AV164" s="15" t="s">
        <v>79</v>
      </c>
      <c r="AW164" s="15" t="s">
        <v>33</v>
      </c>
      <c r="AX164" s="15" t="s">
        <v>72</v>
      </c>
      <c r="AY164" s="275" t="s">
        <v>162</v>
      </c>
    </row>
    <row r="165" s="15" customFormat="1">
      <c r="A165" s="15"/>
      <c r="B165" s="266"/>
      <c r="C165" s="267"/>
      <c r="D165" s="227" t="s">
        <v>175</v>
      </c>
      <c r="E165" s="268" t="s">
        <v>19</v>
      </c>
      <c r="F165" s="269" t="s">
        <v>1356</v>
      </c>
      <c r="G165" s="267"/>
      <c r="H165" s="268" t="s">
        <v>19</v>
      </c>
      <c r="I165" s="270"/>
      <c r="J165" s="267"/>
      <c r="K165" s="267"/>
      <c r="L165" s="271"/>
      <c r="M165" s="272"/>
      <c r="N165" s="273"/>
      <c r="O165" s="273"/>
      <c r="P165" s="273"/>
      <c r="Q165" s="273"/>
      <c r="R165" s="273"/>
      <c r="S165" s="273"/>
      <c r="T165" s="27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5" t="s">
        <v>175</v>
      </c>
      <c r="AU165" s="275" t="s">
        <v>81</v>
      </c>
      <c r="AV165" s="15" t="s">
        <v>79</v>
      </c>
      <c r="AW165" s="15" t="s">
        <v>33</v>
      </c>
      <c r="AX165" s="15" t="s">
        <v>72</v>
      </c>
      <c r="AY165" s="275" t="s">
        <v>162</v>
      </c>
    </row>
    <row r="166" s="15" customFormat="1">
      <c r="A166" s="15"/>
      <c r="B166" s="266"/>
      <c r="C166" s="267"/>
      <c r="D166" s="227" t="s">
        <v>175</v>
      </c>
      <c r="E166" s="268" t="s">
        <v>19</v>
      </c>
      <c r="F166" s="269" t="s">
        <v>1357</v>
      </c>
      <c r="G166" s="267"/>
      <c r="H166" s="268" t="s">
        <v>19</v>
      </c>
      <c r="I166" s="270"/>
      <c r="J166" s="267"/>
      <c r="K166" s="267"/>
      <c r="L166" s="271"/>
      <c r="M166" s="272"/>
      <c r="N166" s="273"/>
      <c r="O166" s="273"/>
      <c r="P166" s="273"/>
      <c r="Q166" s="273"/>
      <c r="R166" s="273"/>
      <c r="S166" s="273"/>
      <c r="T166" s="27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5" t="s">
        <v>175</v>
      </c>
      <c r="AU166" s="275" t="s">
        <v>81</v>
      </c>
      <c r="AV166" s="15" t="s">
        <v>79</v>
      </c>
      <c r="AW166" s="15" t="s">
        <v>33</v>
      </c>
      <c r="AX166" s="15" t="s">
        <v>72</v>
      </c>
      <c r="AY166" s="275" t="s">
        <v>162</v>
      </c>
    </row>
    <row r="167" s="15" customFormat="1">
      <c r="A167" s="15"/>
      <c r="B167" s="266"/>
      <c r="C167" s="267"/>
      <c r="D167" s="227" t="s">
        <v>175</v>
      </c>
      <c r="E167" s="268" t="s">
        <v>19</v>
      </c>
      <c r="F167" s="269" t="s">
        <v>1358</v>
      </c>
      <c r="G167" s="267"/>
      <c r="H167" s="268" t="s">
        <v>19</v>
      </c>
      <c r="I167" s="270"/>
      <c r="J167" s="267"/>
      <c r="K167" s="267"/>
      <c r="L167" s="271"/>
      <c r="M167" s="272"/>
      <c r="N167" s="273"/>
      <c r="O167" s="273"/>
      <c r="P167" s="273"/>
      <c r="Q167" s="273"/>
      <c r="R167" s="273"/>
      <c r="S167" s="273"/>
      <c r="T167" s="27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5" t="s">
        <v>175</v>
      </c>
      <c r="AU167" s="275" t="s">
        <v>81</v>
      </c>
      <c r="AV167" s="15" t="s">
        <v>79</v>
      </c>
      <c r="AW167" s="15" t="s">
        <v>33</v>
      </c>
      <c r="AX167" s="15" t="s">
        <v>72</v>
      </c>
      <c r="AY167" s="275" t="s">
        <v>162</v>
      </c>
    </row>
    <row r="168" s="15" customFormat="1">
      <c r="A168" s="15"/>
      <c r="B168" s="266"/>
      <c r="C168" s="267"/>
      <c r="D168" s="227" t="s">
        <v>175</v>
      </c>
      <c r="E168" s="268" t="s">
        <v>19</v>
      </c>
      <c r="F168" s="269" t="s">
        <v>1359</v>
      </c>
      <c r="G168" s="267"/>
      <c r="H168" s="268" t="s">
        <v>19</v>
      </c>
      <c r="I168" s="270"/>
      <c r="J168" s="267"/>
      <c r="K168" s="267"/>
      <c r="L168" s="271"/>
      <c r="M168" s="272"/>
      <c r="N168" s="273"/>
      <c r="O168" s="273"/>
      <c r="P168" s="273"/>
      <c r="Q168" s="273"/>
      <c r="R168" s="273"/>
      <c r="S168" s="273"/>
      <c r="T168" s="27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5" t="s">
        <v>175</v>
      </c>
      <c r="AU168" s="275" t="s">
        <v>81</v>
      </c>
      <c r="AV168" s="15" t="s">
        <v>79</v>
      </c>
      <c r="AW168" s="15" t="s">
        <v>33</v>
      </c>
      <c r="AX168" s="15" t="s">
        <v>72</v>
      </c>
      <c r="AY168" s="275" t="s">
        <v>162</v>
      </c>
    </row>
    <row r="169" s="15" customFormat="1">
      <c r="A169" s="15"/>
      <c r="B169" s="266"/>
      <c r="C169" s="267"/>
      <c r="D169" s="227" t="s">
        <v>175</v>
      </c>
      <c r="E169" s="268" t="s">
        <v>19</v>
      </c>
      <c r="F169" s="269" t="s">
        <v>1360</v>
      </c>
      <c r="G169" s="267"/>
      <c r="H169" s="268" t="s">
        <v>19</v>
      </c>
      <c r="I169" s="270"/>
      <c r="J169" s="267"/>
      <c r="K169" s="267"/>
      <c r="L169" s="271"/>
      <c r="M169" s="272"/>
      <c r="N169" s="273"/>
      <c r="O169" s="273"/>
      <c r="P169" s="273"/>
      <c r="Q169" s="273"/>
      <c r="R169" s="273"/>
      <c r="S169" s="273"/>
      <c r="T169" s="27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5" t="s">
        <v>175</v>
      </c>
      <c r="AU169" s="275" t="s">
        <v>81</v>
      </c>
      <c r="AV169" s="15" t="s">
        <v>79</v>
      </c>
      <c r="AW169" s="15" t="s">
        <v>33</v>
      </c>
      <c r="AX169" s="15" t="s">
        <v>72</v>
      </c>
      <c r="AY169" s="275" t="s">
        <v>162</v>
      </c>
    </row>
    <row r="170" s="15" customFormat="1">
      <c r="A170" s="15"/>
      <c r="B170" s="266"/>
      <c r="C170" s="267"/>
      <c r="D170" s="227" t="s">
        <v>175</v>
      </c>
      <c r="E170" s="268" t="s">
        <v>19</v>
      </c>
      <c r="F170" s="269" t="s">
        <v>1361</v>
      </c>
      <c r="G170" s="267"/>
      <c r="H170" s="268" t="s">
        <v>19</v>
      </c>
      <c r="I170" s="270"/>
      <c r="J170" s="267"/>
      <c r="K170" s="267"/>
      <c r="L170" s="271"/>
      <c r="M170" s="272"/>
      <c r="N170" s="273"/>
      <c r="O170" s="273"/>
      <c r="P170" s="273"/>
      <c r="Q170" s="273"/>
      <c r="R170" s="273"/>
      <c r="S170" s="273"/>
      <c r="T170" s="27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5" t="s">
        <v>175</v>
      </c>
      <c r="AU170" s="275" t="s">
        <v>81</v>
      </c>
      <c r="AV170" s="15" t="s">
        <v>79</v>
      </c>
      <c r="AW170" s="15" t="s">
        <v>33</v>
      </c>
      <c r="AX170" s="15" t="s">
        <v>72</v>
      </c>
      <c r="AY170" s="275" t="s">
        <v>162</v>
      </c>
    </row>
    <row r="171" s="13" customFormat="1">
      <c r="A171" s="13"/>
      <c r="B171" s="234"/>
      <c r="C171" s="235"/>
      <c r="D171" s="227" t="s">
        <v>175</v>
      </c>
      <c r="E171" s="236" t="s">
        <v>19</v>
      </c>
      <c r="F171" s="237" t="s">
        <v>79</v>
      </c>
      <c r="G171" s="235"/>
      <c r="H171" s="238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175</v>
      </c>
      <c r="AU171" s="244" t="s">
        <v>81</v>
      </c>
      <c r="AV171" s="13" t="s">
        <v>81</v>
      </c>
      <c r="AW171" s="13" t="s">
        <v>33</v>
      </c>
      <c r="AX171" s="13" t="s">
        <v>79</v>
      </c>
      <c r="AY171" s="244" t="s">
        <v>162</v>
      </c>
    </row>
    <row r="172" s="12" customFormat="1" ht="22.8" customHeight="1">
      <c r="A172" s="12"/>
      <c r="B172" s="198"/>
      <c r="C172" s="199"/>
      <c r="D172" s="200" t="s">
        <v>71</v>
      </c>
      <c r="E172" s="212" t="s">
        <v>728</v>
      </c>
      <c r="F172" s="212" t="s">
        <v>729</v>
      </c>
      <c r="G172" s="199"/>
      <c r="H172" s="199"/>
      <c r="I172" s="202"/>
      <c r="J172" s="213">
        <f>BK172</f>
        <v>0</v>
      </c>
      <c r="K172" s="199"/>
      <c r="L172" s="204"/>
      <c r="M172" s="205"/>
      <c r="N172" s="206"/>
      <c r="O172" s="206"/>
      <c r="P172" s="207">
        <f>SUM(P173:P175)</f>
        <v>0</v>
      </c>
      <c r="Q172" s="206"/>
      <c r="R172" s="207">
        <f>SUM(R173:R175)</f>
        <v>0</v>
      </c>
      <c r="S172" s="206"/>
      <c r="T172" s="208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79</v>
      </c>
      <c r="AT172" s="210" t="s">
        <v>71</v>
      </c>
      <c r="AU172" s="210" t="s">
        <v>79</v>
      </c>
      <c r="AY172" s="209" t="s">
        <v>162</v>
      </c>
      <c r="BK172" s="211">
        <f>SUM(BK173:BK175)</f>
        <v>0</v>
      </c>
    </row>
    <row r="173" s="2" customFormat="1" ht="24.15" customHeight="1">
      <c r="A173" s="40"/>
      <c r="B173" s="41"/>
      <c r="C173" s="214" t="s">
        <v>7</v>
      </c>
      <c r="D173" s="214" t="s">
        <v>164</v>
      </c>
      <c r="E173" s="215" t="s">
        <v>1362</v>
      </c>
      <c r="F173" s="216" t="s">
        <v>1363</v>
      </c>
      <c r="G173" s="217" t="s">
        <v>212</v>
      </c>
      <c r="H173" s="218">
        <v>23.635000000000002</v>
      </c>
      <c r="I173" s="219"/>
      <c r="J173" s="220">
        <f>ROUND(I173*H173,2)</f>
        <v>0</v>
      </c>
      <c r="K173" s="216" t="s">
        <v>168</v>
      </c>
      <c r="L173" s="46"/>
      <c r="M173" s="221" t="s">
        <v>19</v>
      </c>
      <c r="N173" s="222" t="s">
        <v>43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169</v>
      </c>
      <c r="AT173" s="225" t="s">
        <v>164</v>
      </c>
      <c r="AU173" s="225" t="s">
        <v>81</v>
      </c>
      <c r="AY173" s="19" t="s">
        <v>162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79</v>
      </c>
      <c r="BK173" s="226">
        <f>ROUND(I173*H173,2)</f>
        <v>0</v>
      </c>
      <c r="BL173" s="19" t="s">
        <v>169</v>
      </c>
      <c r="BM173" s="225" t="s">
        <v>1364</v>
      </c>
    </row>
    <row r="174" s="2" customFormat="1">
      <c r="A174" s="40"/>
      <c r="B174" s="41"/>
      <c r="C174" s="42"/>
      <c r="D174" s="227" t="s">
        <v>171</v>
      </c>
      <c r="E174" s="42"/>
      <c r="F174" s="228" t="s">
        <v>1365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171</v>
      </c>
      <c r="AU174" s="19" t="s">
        <v>81</v>
      </c>
    </row>
    <row r="175" s="2" customFormat="1">
      <c r="A175" s="40"/>
      <c r="B175" s="41"/>
      <c r="C175" s="42"/>
      <c r="D175" s="232" t="s">
        <v>173</v>
      </c>
      <c r="E175" s="42"/>
      <c r="F175" s="233" t="s">
        <v>1366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173</v>
      </c>
      <c r="AU175" s="19" t="s">
        <v>81</v>
      </c>
    </row>
    <row r="176" s="12" customFormat="1" ht="25.92" customHeight="1">
      <c r="A176" s="12"/>
      <c r="B176" s="198"/>
      <c r="C176" s="199"/>
      <c r="D176" s="200" t="s">
        <v>71</v>
      </c>
      <c r="E176" s="201" t="s">
        <v>1127</v>
      </c>
      <c r="F176" s="201" t="s">
        <v>1128</v>
      </c>
      <c r="G176" s="199"/>
      <c r="H176" s="199"/>
      <c r="I176" s="202"/>
      <c r="J176" s="203">
        <f>BK176</f>
        <v>0</v>
      </c>
      <c r="K176" s="199"/>
      <c r="L176" s="204"/>
      <c r="M176" s="205"/>
      <c r="N176" s="206"/>
      <c r="O176" s="206"/>
      <c r="P176" s="207">
        <f>SUM(P177:P181)</f>
        <v>0</v>
      </c>
      <c r="Q176" s="206"/>
      <c r="R176" s="207">
        <f>SUM(R177:R181)</f>
        <v>0</v>
      </c>
      <c r="S176" s="206"/>
      <c r="T176" s="208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9" t="s">
        <v>169</v>
      </c>
      <c r="AT176" s="210" t="s">
        <v>71</v>
      </c>
      <c r="AU176" s="210" t="s">
        <v>72</v>
      </c>
      <c r="AY176" s="209" t="s">
        <v>162</v>
      </c>
      <c r="BK176" s="211">
        <f>SUM(BK177:BK181)</f>
        <v>0</v>
      </c>
    </row>
    <row r="177" s="2" customFormat="1" ht="16.5" customHeight="1">
      <c r="A177" s="40"/>
      <c r="B177" s="41"/>
      <c r="C177" s="214" t="s">
        <v>312</v>
      </c>
      <c r="D177" s="214" t="s">
        <v>164</v>
      </c>
      <c r="E177" s="215" t="s">
        <v>1367</v>
      </c>
      <c r="F177" s="216" t="s">
        <v>1368</v>
      </c>
      <c r="G177" s="217" t="s">
        <v>1131</v>
      </c>
      <c r="H177" s="218">
        <v>8</v>
      </c>
      <c r="I177" s="219"/>
      <c r="J177" s="220">
        <f>ROUND(I177*H177,2)</f>
        <v>0</v>
      </c>
      <c r="K177" s="216" t="s">
        <v>168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1132</v>
      </c>
      <c r="AT177" s="225" t="s">
        <v>164</v>
      </c>
      <c r="AU177" s="225" t="s">
        <v>79</v>
      </c>
      <c r="AY177" s="19" t="s">
        <v>162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1132</v>
      </c>
      <c r="BM177" s="225" t="s">
        <v>1369</v>
      </c>
    </row>
    <row r="178" s="2" customFormat="1">
      <c r="A178" s="40"/>
      <c r="B178" s="41"/>
      <c r="C178" s="42"/>
      <c r="D178" s="227" t="s">
        <v>171</v>
      </c>
      <c r="E178" s="42"/>
      <c r="F178" s="228" t="s">
        <v>1370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171</v>
      </c>
      <c r="AU178" s="19" t="s">
        <v>79</v>
      </c>
    </row>
    <row r="179" s="2" customFormat="1">
      <c r="A179" s="40"/>
      <c r="B179" s="41"/>
      <c r="C179" s="42"/>
      <c r="D179" s="232" t="s">
        <v>173</v>
      </c>
      <c r="E179" s="42"/>
      <c r="F179" s="233" t="s">
        <v>1371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173</v>
      </c>
      <c r="AU179" s="19" t="s">
        <v>79</v>
      </c>
    </row>
    <row r="180" s="15" customFormat="1">
      <c r="A180" s="15"/>
      <c r="B180" s="266"/>
      <c r="C180" s="267"/>
      <c r="D180" s="227" t="s">
        <v>175</v>
      </c>
      <c r="E180" s="268" t="s">
        <v>19</v>
      </c>
      <c r="F180" s="269" t="s">
        <v>1372</v>
      </c>
      <c r="G180" s="267"/>
      <c r="H180" s="268" t="s">
        <v>19</v>
      </c>
      <c r="I180" s="270"/>
      <c r="J180" s="267"/>
      <c r="K180" s="267"/>
      <c r="L180" s="271"/>
      <c r="M180" s="272"/>
      <c r="N180" s="273"/>
      <c r="O180" s="273"/>
      <c r="P180" s="273"/>
      <c r="Q180" s="273"/>
      <c r="R180" s="273"/>
      <c r="S180" s="273"/>
      <c r="T180" s="27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5" t="s">
        <v>175</v>
      </c>
      <c r="AU180" s="275" t="s">
        <v>79</v>
      </c>
      <c r="AV180" s="15" t="s">
        <v>79</v>
      </c>
      <c r="AW180" s="15" t="s">
        <v>33</v>
      </c>
      <c r="AX180" s="15" t="s">
        <v>72</v>
      </c>
      <c r="AY180" s="275" t="s">
        <v>162</v>
      </c>
    </row>
    <row r="181" s="13" customFormat="1">
      <c r="A181" s="13"/>
      <c r="B181" s="234"/>
      <c r="C181" s="235"/>
      <c r="D181" s="227" t="s">
        <v>175</v>
      </c>
      <c r="E181" s="236" t="s">
        <v>19</v>
      </c>
      <c r="F181" s="237" t="s">
        <v>217</v>
      </c>
      <c r="G181" s="235"/>
      <c r="H181" s="238">
        <v>8</v>
      </c>
      <c r="I181" s="239"/>
      <c r="J181" s="235"/>
      <c r="K181" s="235"/>
      <c r="L181" s="240"/>
      <c r="M181" s="280"/>
      <c r="N181" s="281"/>
      <c r="O181" s="281"/>
      <c r="P181" s="281"/>
      <c r="Q181" s="281"/>
      <c r="R181" s="281"/>
      <c r="S181" s="281"/>
      <c r="T181" s="28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175</v>
      </c>
      <c r="AU181" s="244" t="s">
        <v>79</v>
      </c>
      <c r="AV181" s="13" t="s">
        <v>81</v>
      </c>
      <c r="AW181" s="13" t="s">
        <v>33</v>
      </c>
      <c r="AX181" s="13" t="s">
        <v>79</v>
      </c>
      <c r="AY181" s="244" t="s">
        <v>162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QHb+CC50kNgmdyuE3ec48P3hMJJ+h/GRkiIgH2/X1ptiVKW+BC0WFoPdaGLRvRXd+31n7EqmIs3C8AQPPpbfCg==" hashValue="iRiBJqlIXLjN0u0ZeLVtq5Jye5YAqVsAAkacqB8cTt/uoX3DOmgtRHHGDt+LWLrK4yX1mVeCDnJl9gld9ajBug==" algorithmName="SHA-512" password="CC35"/>
  <autoFilter ref="C85:K18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6_01/131313701"/>
    <hyperlink ref="F96" r:id="rId2" display="https://podminky.urs.cz/item/CS_URS_2026_01/162211321"/>
    <hyperlink ref="F99" r:id="rId3" display="https://podminky.urs.cz/item/CS_URS_2026_01/162211329"/>
    <hyperlink ref="F103" r:id="rId4" display="https://podminky.urs.cz/item/CS_URS_2026_01/162751137"/>
    <hyperlink ref="F106" r:id="rId5" display="https://podminky.urs.cz/item/CS_URS_2026_01/167111102"/>
    <hyperlink ref="F109" r:id="rId6" display="https://podminky.urs.cz/item/CS_URS_2026_01/171201231"/>
    <hyperlink ref="F113" r:id="rId7" display="https://podminky.urs.cz/item/CS_URS_2026_01/171251201"/>
    <hyperlink ref="F116" r:id="rId8" display="https://podminky.urs.cz/item/CS_URS_2026_01/181151331"/>
    <hyperlink ref="F121" r:id="rId9" display="https://podminky.urs.cz/item/CS_URS_2026_01/181311103"/>
    <hyperlink ref="F128" r:id="rId10" display="https://podminky.urs.cz/item/CS_URS_2026_01/181411131"/>
    <hyperlink ref="F135" r:id="rId11" display="https://podminky.urs.cz/item/CS_URS_2026_01/185803111"/>
    <hyperlink ref="F138" r:id="rId12" display="https://podminky.urs.cz/item/CS_URS_2026_01/185804215"/>
    <hyperlink ref="F141" r:id="rId13" display="https://podminky.urs.cz/item/CS_URS_2026_01/185804312"/>
    <hyperlink ref="F146" r:id="rId14" display="https://podminky.urs.cz/item/CS_URS_2026_01/185851121"/>
    <hyperlink ref="F149" r:id="rId15" display="https://podminky.urs.cz/item/CS_URS_2026_01/185851129"/>
    <hyperlink ref="F154" r:id="rId16" display="https://podminky.urs.cz/item/CS_URS_2026_01/275313811"/>
    <hyperlink ref="F175" r:id="rId17" display="https://podminky.urs.cz/item/CS_URS_2026_01/998231411"/>
    <hyperlink ref="F179" r:id="rId18" display="https://podminky.urs.cz/item/CS_URS_2026_01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1373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ROUND(J86,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ROUND((SUM(BE86:BE217)),  2)</f>
        <v>0</v>
      </c>
      <c r="G33" s="40"/>
      <c r="H33" s="40"/>
      <c r="I33" s="159">
        <v>0.20999999999999999</v>
      </c>
      <c r="J33" s="158">
        <f>ROUND(((SUM(BE86:BE217))*I33),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ROUND((SUM(BF86:BF217)),  2)</f>
        <v>0</v>
      </c>
      <c r="G34" s="40"/>
      <c r="H34" s="40"/>
      <c r="I34" s="159">
        <v>0.12</v>
      </c>
      <c r="J34" s="158">
        <f>ROUND(((SUM(BF86:BF217))*I34),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ROUND((SUM(BG86:BG217)),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ROUND((SUM(BH86:BH217)),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ROUND((SUM(BI86:BI217)),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Prostor pro dětské hřiště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J87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J88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135</v>
      </c>
      <c r="E62" s="184"/>
      <c r="F62" s="184"/>
      <c r="G62" s="184"/>
      <c r="H62" s="184"/>
      <c r="I62" s="184"/>
      <c r="J62" s="185">
        <f>J126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138</v>
      </c>
      <c r="E63" s="184"/>
      <c r="F63" s="184"/>
      <c r="G63" s="184"/>
      <c r="H63" s="184"/>
      <c r="I63" s="184"/>
      <c r="J63" s="185">
        <f>J143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141</v>
      </c>
      <c r="E64" s="184"/>
      <c r="F64" s="184"/>
      <c r="G64" s="184"/>
      <c r="H64" s="184"/>
      <c r="I64" s="184"/>
      <c r="J64" s="185">
        <f>J147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142</v>
      </c>
      <c r="E65" s="184"/>
      <c r="F65" s="184"/>
      <c r="G65" s="184"/>
      <c r="H65" s="184"/>
      <c r="I65" s="184"/>
      <c r="J65" s="185">
        <f>J208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853</v>
      </c>
      <c r="E66" s="179"/>
      <c r="F66" s="179"/>
      <c r="G66" s="179"/>
      <c r="H66" s="179"/>
      <c r="I66" s="179"/>
      <c r="J66" s="180">
        <f>J212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147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6.25" customHeight="1">
      <c r="A76" s="40"/>
      <c r="B76" s="41"/>
      <c r="C76" s="42"/>
      <c r="D76" s="42"/>
      <c r="E76" s="171" t="str">
        <f>E7</f>
        <v>Komplexní revitalizace budov Závodu Míru č. 339/144 a č. 303/142, K. Vary - přípravné práce</v>
      </c>
      <c r="F76" s="34"/>
      <c r="G76" s="34"/>
      <c r="H76" s="34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04 - Prostor pro dětské hřiště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p.p.č.339/144 a 303/142, k.ú. Stará Role</v>
      </c>
      <c r="G80" s="42"/>
      <c r="H80" s="42"/>
      <c r="I80" s="34" t="s">
        <v>23</v>
      </c>
      <c r="J80" s="74" t="str">
        <f>IF(J12="","",J12)</f>
        <v>5. 3. 2026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Základní škola a střední škola K. Vary, p. o.</v>
      </c>
      <c r="G82" s="42"/>
      <c r="H82" s="42"/>
      <c r="I82" s="34" t="s">
        <v>31</v>
      </c>
      <c r="J82" s="38" t="str">
        <f>E21</f>
        <v>Ing. arch. Břetislav Kubíček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Bc. Martin Frous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148</v>
      </c>
      <c r="D85" s="190" t="s">
        <v>57</v>
      </c>
      <c r="E85" s="190" t="s">
        <v>53</v>
      </c>
      <c r="F85" s="190" t="s">
        <v>54</v>
      </c>
      <c r="G85" s="190" t="s">
        <v>149</v>
      </c>
      <c r="H85" s="190" t="s">
        <v>150</v>
      </c>
      <c r="I85" s="190" t="s">
        <v>151</v>
      </c>
      <c r="J85" s="190" t="s">
        <v>131</v>
      </c>
      <c r="K85" s="191" t="s">
        <v>152</v>
      </c>
      <c r="L85" s="192"/>
      <c r="M85" s="94" t="s">
        <v>19</v>
      </c>
      <c r="N85" s="95" t="s">
        <v>42</v>
      </c>
      <c r="O85" s="95" t="s">
        <v>153</v>
      </c>
      <c r="P85" s="95" t="s">
        <v>154</v>
      </c>
      <c r="Q85" s="95" t="s">
        <v>155</v>
      </c>
      <c r="R85" s="95" t="s">
        <v>156</v>
      </c>
      <c r="S85" s="95" t="s">
        <v>157</v>
      </c>
      <c r="T85" s="96" t="s">
        <v>158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159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P87+P212</f>
        <v>0</v>
      </c>
      <c r="Q86" s="98"/>
      <c r="R86" s="195">
        <f>R87+R212</f>
        <v>38.970688559999999</v>
      </c>
      <c r="S86" s="98"/>
      <c r="T86" s="196">
        <f>T87+T212</f>
        <v>3.3599999999999999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132</v>
      </c>
      <c r="BK86" s="197">
        <f>BK87+BK212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160</v>
      </c>
      <c r="F87" s="201" t="s">
        <v>161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P88+P126+P143+P147+P208</f>
        <v>0</v>
      </c>
      <c r="Q87" s="206"/>
      <c r="R87" s="207">
        <f>R88+R126+R143+R147+R208</f>
        <v>38.970688559999999</v>
      </c>
      <c r="S87" s="206"/>
      <c r="T87" s="208">
        <f>T88+T126+T143+T147+T208</f>
        <v>3.3599999999999999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79</v>
      </c>
      <c r="AT87" s="210" t="s">
        <v>71</v>
      </c>
      <c r="AU87" s="210" t="s">
        <v>72</v>
      </c>
      <c r="AY87" s="209" t="s">
        <v>162</v>
      </c>
      <c r="BK87" s="211">
        <f>BK88+BK126+BK143+BK147+BK208</f>
        <v>0</v>
      </c>
    </row>
    <row r="88" s="12" customFormat="1" ht="22.8" customHeight="1">
      <c r="A88" s="12"/>
      <c r="B88" s="198"/>
      <c r="C88" s="199"/>
      <c r="D88" s="200" t="s">
        <v>71</v>
      </c>
      <c r="E88" s="212" t="s">
        <v>79</v>
      </c>
      <c r="F88" s="212" t="s">
        <v>163</v>
      </c>
      <c r="G88" s="199"/>
      <c r="H88" s="199"/>
      <c r="I88" s="202"/>
      <c r="J88" s="213">
        <f>BK88</f>
        <v>0</v>
      </c>
      <c r="K88" s="199"/>
      <c r="L88" s="204"/>
      <c r="M88" s="205"/>
      <c r="N88" s="206"/>
      <c r="O88" s="206"/>
      <c r="P88" s="207">
        <f>SUM(P89:P125)</f>
        <v>0</v>
      </c>
      <c r="Q88" s="206"/>
      <c r="R88" s="207">
        <f>SUM(R89:R125)</f>
        <v>0</v>
      </c>
      <c r="S88" s="206"/>
      <c r="T88" s="208">
        <f>SUM(T89:T125)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9" t="s">
        <v>79</v>
      </c>
      <c r="AT88" s="210" t="s">
        <v>71</v>
      </c>
      <c r="AU88" s="210" t="s">
        <v>79</v>
      </c>
      <c r="AY88" s="209" t="s">
        <v>162</v>
      </c>
      <c r="BK88" s="211">
        <f>SUM(BK89:BK125)</f>
        <v>0</v>
      </c>
    </row>
    <row r="89" s="2" customFormat="1" ht="24.15" customHeight="1">
      <c r="A89" s="40"/>
      <c r="B89" s="41"/>
      <c r="C89" s="214" t="s">
        <v>79</v>
      </c>
      <c r="D89" s="214" t="s">
        <v>164</v>
      </c>
      <c r="E89" s="215" t="s">
        <v>1268</v>
      </c>
      <c r="F89" s="216" t="s">
        <v>1269</v>
      </c>
      <c r="G89" s="217" t="s">
        <v>167</v>
      </c>
      <c r="H89" s="218">
        <v>5.2880000000000003</v>
      </c>
      <c r="I89" s="219"/>
      <c r="J89" s="220">
        <f>ROUND(I89*H89,2)</f>
        <v>0</v>
      </c>
      <c r="K89" s="216" t="s">
        <v>168</v>
      </c>
      <c r="L89" s="46"/>
      <c r="M89" s="221" t="s">
        <v>19</v>
      </c>
      <c r="N89" s="222" t="s">
        <v>43</v>
      </c>
      <c r="O89" s="86"/>
      <c r="P89" s="223">
        <f>O89*H89</f>
        <v>0</v>
      </c>
      <c r="Q89" s="223">
        <v>0</v>
      </c>
      <c r="R89" s="223">
        <f>Q89*H89</f>
        <v>0</v>
      </c>
      <c r="S89" s="223">
        <v>0</v>
      </c>
      <c r="T89" s="224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5" t="s">
        <v>169</v>
      </c>
      <c r="AT89" s="225" t="s">
        <v>164</v>
      </c>
      <c r="AU89" s="225" t="s">
        <v>81</v>
      </c>
      <c r="AY89" s="19" t="s">
        <v>162</v>
      </c>
      <c r="BE89" s="226">
        <f>IF(N89="základní",J89,0)</f>
        <v>0</v>
      </c>
      <c r="BF89" s="226">
        <f>IF(N89="snížená",J89,0)</f>
        <v>0</v>
      </c>
      <c r="BG89" s="226">
        <f>IF(N89="zákl. přenesená",J89,0)</f>
        <v>0</v>
      </c>
      <c r="BH89" s="226">
        <f>IF(N89="sníž. přenesená",J89,0)</f>
        <v>0</v>
      </c>
      <c r="BI89" s="226">
        <f>IF(N89="nulová",J89,0)</f>
        <v>0</v>
      </c>
      <c r="BJ89" s="19" t="s">
        <v>79</v>
      </c>
      <c r="BK89" s="226">
        <f>ROUND(I89*H89,2)</f>
        <v>0</v>
      </c>
      <c r="BL89" s="19" t="s">
        <v>169</v>
      </c>
      <c r="BM89" s="225" t="s">
        <v>1374</v>
      </c>
    </row>
    <row r="90" s="2" customFormat="1">
      <c r="A90" s="40"/>
      <c r="B90" s="41"/>
      <c r="C90" s="42"/>
      <c r="D90" s="227" t="s">
        <v>171</v>
      </c>
      <c r="E90" s="42"/>
      <c r="F90" s="228" t="s">
        <v>1271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171</v>
      </c>
      <c r="AU90" s="19" t="s">
        <v>81</v>
      </c>
    </row>
    <row r="91" s="2" customFormat="1">
      <c r="A91" s="40"/>
      <c r="B91" s="41"/>
      <c r="C91" s="42"/>
      <c r="D91" s="232" t="s">
        <v>173</v>
      </c>
      <c r="E91" s="42"/>
      <c r="F91" s="233" t="s">
        <v>1272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173</v>
      </c>
      <c r="AU91" s="19" t="s">
        <v>81</v>
      </c>
    </row>
    <row r="92" s="13" customFormat="1">
      <c r="A92" s="13"/>
      <c r="B92" s="234"/>
      <c r="C92" s="235"/>
      <c r="D92" s="227" t="s">
        <v>175</v>
      </c>
      <c r="E92" s="236" t="s">
        <v>19</v>
      </c>
      <c r="F92" s="237" t="s">
        <v>1375</v>
      </c>
      <c r="G92" s="235"/>
      <c r="H92" s="238">
        <v>1.8720000000000001</v>
      </c>
      <c r="I92" s="239"/>
      <c r="J92" s="235"/>
      <c r="K92" s="235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175</v>
      </c>
      <c r="AU92" s="244" t="s">
        <v>81</v>
      </c>
      <c r="AV92" s="13" t="s">
        <v>81</v>
      </c>
      <c r="AW92" s="13" t="s">
        <v>33</v>
      </c>
      <c r="AX92" s="13" t="s">
        <v>72</v>
      </c>
      <c r="AY92" s="244" t="s">
        <v>162</v>
      </c>
    </row>
    <row r="93" s="13" customFormat="1">
      <c r="A93" s="13"/>
      <c r="B93" s="234"/>
      <c r="C93" s="235"/>
      <c r="D93" s="227" t="s">
        <v>175</v>
      </c>
      <c r="E93" s="236" t="s">
        <v>19</v>
      </c>
      <c r="F93" s="237" t="s">
        <v>1376</v>
      </c>
      <c r="G93" s="235"/>
      <c r="H93" s="238">
        <v>1</v>
      </c>
      <c r="I93" s="239"/>
      <c r="J93" s="235"/>
      <c r="K93" s="235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175</v>
      </c>
      <c r="AU93" s="244" t="s">
        <v>81</v>
      </c>
      <c r="AV93" s="13" t="s">
        <v>81</v>
      </c>
      <c r="AW93" s="13" t="s">
        <v>33</v>
      </c>
      <c r="AX93" s="13" t="s">
        <v>72</v>
      </c>
      <c r="AY93" s="244" t="s">
        <v>162</v>
      </c>
    </row>
    <row r="94" s="13" customFormat="1">
      <c r="A94" s="13"/>
      <c r="B94" s="234"/>
      <c r="C94" s="235"/>
      <c r="D94" s="227" t="s">
        <v>175</v>
      </c>
      <c r="E94" s="236" t="s">
        <v>19</v>
      </c>
      <c r="F94" s="237" t="s">
        <v>1377</v>
      </c>
      <c r="G94" s="235"/>
      <c r="H94" s="238">
        <v>0.20000000000000001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175</v>
      </c>
      <c r="AU94" s="244" t="s">
        <v>81</v>
      </c>
      <c r="AV94" s="13" t="s">
        <v>81</v>
      </c>
      <c r="AW94" s="13" t="s">
        <v>33</v>
      </c>
      <c r="AX94" s="13" t="s">
        <v>72</v>
      </c>
      <c r="AY94" s="244" t="s">
        <v>162</v>
      </c>
    </row>
    <row r="95" s="13" customFormat="1">
      <c r="A95" s="13"/>
      <c r="B95" s="234"/>
      <c r="C95" s="235"/>
      <c r="D95" s="227" t="s">
        <v>175</v>
      </c>
      <c r="E95" s="236" t="s">
        <v>19</v>
      </c>
      <c r="F95" s="237" t="s">
        <v>1378</v>
      </c>
      <c r="G95" s="235"/>
      <c r="H95" s="238">
        <v>0.20000000000000001</v>
      </c>
      <c r="I95" s="239"/>
      <c r="J95" s="235"/>
      <c r="K95" s="235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175</v>
      </c>
      <c r="AU95" s="244" t="s">
        <v>81</v>
      </c>
      <c r="AV95" s="13" t="s">
        <v>81</v>
      </c>
      <c r="AW95" s="13" t="s">
        <v>33</v>
      </c>
      <c r="AX95" s="13" t="s">
        <v>72</v>
      </c>
      <c r="AY95" s="244" t="s">
        <v>162</v>
      </c>
    </row>
    <row r="96" s="13" customFormat="1">
      <c r="A96" s="13"/>
      <c r="B96" s="234"/>
      <c r="C96" s="235"/>
      <c r="D96" s="227" t="s">
        <v>175</v>
      </c>
      <c r="E96" s="236" t="s">
        <v>19</v>
      </c>
      <c r="F96" s="237" t="s">
        <v>1379</v>
      </c>
      <c r="G96" s="235"/>
      <c r="H96" s="238">
        <v>0.70399999999999996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175</v>
      </c>
      <c r="AU96" s="244" t="s">
        <v>81</v>
      </c>
      <c r="AV96" s="13" t="s">
        <v>81</v>
      </c>
      <c r="AW96" s="13" t="s">
        <v>33</v>
      </c>
      <c r="AX96" s="13" t="s">
        <v>72</v>
      </c>
      <c r="AY96" s="244" t="s">
        <v>162</v>
      </c>
    </row>
    <row r="97" s="13" customFormat="1">
      <c r="A97" s="13"/>
      <c r="B97" s="234"/>
      <c r="C97" s="235"/>
      <c r="D97" s="227" t="s">
        <v>175</v>
      </c>
      <c r="E97" s="236" t="s">
        <v>19</v>
      </c>
      <c r="F97" s="237" t="s">
        <v>1380</v>
      </c>
      <c r="G97" s="235"/>
      <c r="H97" s="238">
        <v>0.80000000000000004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175</v>
      </c>
      <c r="AU97" s="244" t="s">
        <v>81</v>
      </c>
      <c r="AV97" s="13" t="s">
        <v>81</v>
      </c>
      <c r="AW97" s="13" t="s">
        <v>33</v>
      </c>
      <c r="AX97" s="13" t="s">
        <v>72</v>
      </c>
      <c r="AY97" s="244" t="s">
        <v>162</v>
      </c>
    </row>
    <row r="98" s="13" customFormat="1">
      <c r="A98" s="13"/>
      <c r="B98" s="234"/>
      <c r="C98" s="235"/>
      <c r="D98" s="227" t="s">
        <v>175</v>
      </c>
      <c r="E98" s="236" t="s">
        <v>19</v>
      </c>
      <c r="F98" s="237" t="s">
        <v>1381</v>
      </c>
      <c r="G98" s="235"/>
      <c r="H98" s="238">
        <v>0.51200000000000001</v>
      </c>
      <c r="I98" s="239"/>
      <c r="J98" s="235"/>
      <c r="K98" s="235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175</v>
      </c>
      <c r="AU98" s="244" t="s">
        <v>81</v>
      </c>
      <c r="AV98" s="13" t="s">
        <v>81</v>
      </c>
      <c r="AW98" s="13" t="s">
        <v>33</v>
      </c>
      <c r="AX98" s="13" t="s">
        <v>72</v>
      </c>
      <c r="AY98" s="244" t="s">
        <v>162</v>
      </c>
    </row>
    <row r="99" s="14" customFormat="1">
      <c r="A99" s="14"/>
      <c r="B99" s="245"/>
      <c r="C99" s="246"/>
      <c r="D99" s="227" t="s">
        <v>175</v>
      </c>
      <c r="E99" s="247" t="s">
        <v>19</v>
      </c>
      <c r="F99" s="248" t="s">
        <v>177</v>
      </c>
      <c r="G99" s="246"/>
      <c r="H99" s="249">
        <v>5.2880000000000003</v>
      </c>
      <c r="I99" s="250"/>
      <c r="J99" s="246"/>
      <c r="K99" s="246"/>
      <c r="L99" s="251"/>
      <c r="M99" s="252"/>
      <c r="N99" s="253"/>
      <c r="O99" s="253"/>
      <c r="P99" s="253"/>
      <c r="Q99" s="253"/>
      <c r="R99" s="253"/>
      <c r="S99" s="253"/>
      <c r="T99" s="25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5" t="s">
        <v>175</v>
      </c>
      <c r="AU99" s="255" t="s">
        <v>81</v>
      </c>
      <c r="AV99" s="14" t="s">
        <v>169</v>
      </c>
      <c r="AW99" s="14" t="s">
        <v>33</v>
      </c>
      <c r="AX99" s="14" t="s">
        <v>79</v>
      </c>
      <c r="AY99" s="255" t="s">
        <v>162</v>
      </c>
    </row>
    <row r="100" s="2" customFormat="1" ht="37.8" customHeight="1">
      <c r="A100" s="40"/>
      <c r="B100" s="41"/>
      <c r="C100" s="214" t="s">
        <v>81</v>
      </c>
      <c r="D100" s="214" t="s">
        <v>164</v>
      </c>
      <c r="E100" s="215" t="s">
        <v>1274</v>
      </c>
      <c r="F100" s="216" t="s">
        <v>1275</v>
      </c>
      <c r="G100" s="217" t="s">
        <v>167</v>
      </c>
      <c r="H100" s="218">
        <v>5.2880000000000003</v>
      </c>
      <c r="I100" s="219"/>
      <c r="J100" s="220">
        <f>ROUND(I100*H100,2)</f>
        <v>0</v>
      </c>
      <c r="K100" s="216" t="s">
        <v>168</v>
      </c>
      <c r="L100" s="46"/>
      <c r="M100" s="221" t="s">
        <v>19</v>
      </c>
      <c r="N100" s="222" t="s">
        <v>43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169</v>
      </c>
      <c r="AT100" s="225" t="s">
        <v>164</v>
      </c>
      <c r="AU100" s="225" t="s">
        <v>81</v>
      </c>
      <c r="AY100" s="19" t="s">
        <v>162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79</v>
      </c>
      <c r="BK100" s="226">
        <f>ROUND(I100*H100,2)</f>
        <v>0</v>
      </c>
      <c r="BL100" s="19" t="s">
        <v>169</v>
      </c>
      <c r="BM100" s="225" t="s">
        <v>1382</v>
      </c>
    </row>
    <row r="101" s="2" customFormat="1">
      <c r="A101" s="40"/>
      <c r="B101" s="41"/>
      <c r="C101" s="42"/>
      <c r="D101" s="227" t="s">
        <v>171</v>
      </c>
      <c r="E101" s="42"/>
      <c r="F101" s="228" t="s">
        <v>1277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171</v>
      </c>
      <c r="AU101" s="19" t="s">
        <v>81</v>
      </c>
    </row>
    <row r="102" s="2" customFormat="1">
      <c r="A102" s="40"/>
      <c r="B102" s="41"/>
      <c r="C102" s="42"/>
      <c r="D102" s="232" t="s">
        <v>173</v>
      </c>
      <c r="E102" s="42"/>
      <c r="F102" s="233" t="s">
        <v>1278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173</v>
      </c>
      <c r="AU102" s="19" t="s">
        <v>81</v>
      </c>
    </row>
    <row r="103" s="2" customFormat="1" ht="37.8" customHeight="1">
      <c r="A103" s="40"/>
      <c r="B103" s="41"/>
      <c r="C103" s="214" t="s">
        <v>184</v>
      </c>
      <c r="D103" s="214" t="s">
        <v>164</v>
      </c>
      <c r="E103" s="215" t="s">
        <v>1279</v>
      </c>
      <c r="F103" s="216" t="s">
        <v>1280</v>
      </c>
      <c r="G103" s="217" t="s">
        <v>167</v>
      </c>
      <c r="H103" s="218">
        <v>21.152000000000001</v>
      </c>
      <c r="I103" s="219"/>
      <c r="J103" s="220">
        <f>ROUND(I103*H103,2)</f>
        <v>0</v>
      </c>
      <c r="K103" s="216" t="s">
        <v>168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169</v>
      </c>
      <c r="AT103" s="225" t="s">
        <v>164</v>
      </c>
      <c r="AU103" s="225" t="s">
        <v>81</v>
      </c>
      <c r="AY103" s="19" t="s">
        <v>162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169</v>
      </c>
      <c r="BM103" s="225" t="s">
        <v>1383</v>
      </c>
    </row>
    <row r="104" s="2" customFormat="1">
      <c r="A104" s="40"/>
      <c r="B104" s="41"/>
      <c r="C104" s="42"/>
      <c r="D104" s="227" t="s">
        <v>171</v>
      </c>
      <c r="E104" s="42"/>
      <c r="F104" s="228" t="s">
        <v>1282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171</v>
      </c>
      <c r="AU104" s="19" t="s">
        <v>81</v>
      </c>
    </row>
    <row r="105" s="2" customFormat="1">
      <c r="A105" s="40"/>
      <c r="B105" s="41"/>
      <c r="C105" s="42"/>
      <c r="D105" s="232" t="s">
        <v>173</v>
      </c>
      <c r="E105" s="42"/>
      <c r="F105" s="233" t="s">
        <v>1283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173</v>
      </c>
      <c r="AU105" s="19" t="s">
        <v>81</v>
      </c>
    </row>
    <row r="106" s="13" customFormat="1">
      <c r="A106" s="13"/>
      <c r="B106" s="234"/>
      <c r="C106" s="235"/>
      <c r="D106" s="227" t="s">
        <v>175</v>
      </c>
      <c r="E106" s="236" t="s">
        <v>19</v>
      </c>
      <c r="F106" s="237" t="s">
        <v>1384</v>
      </c>
      <c r="G106" s="235"/>
      <c r="H106" s="238">
        <v>21.152000000000001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175</v>
      </c>
      <c r="AU106" s="244" t="s">
        <v>81</v>
      </c>
      <c r="AV106" s="13" t="s">
        <v>81</v>
      </c>
      <c r="AW106" s="13" t="s">
        <v>33</v>
      </c>
      <c r="AX106" s="13" t="s">
        <v>79</v>
      </c>
      <c r="AY106" s="244" t="s">
        <v>162</v>
      </c>
    </row>
    <row r="107" s="2" customFormat="1" ht="37.8" customHeight="1">
      <c r="A107" s="40"/>
      <c r="B107" s="41"/>
      <c r="C107" s="214" t="s">
        <v>169</v>
      </c>
      <c r="D107" s="214" t="s">
        <v>164</v>
      </c>
      <c r="E107" s="215" t="s">
        <v>198</v>
      </c>
      <c r="F107" s="216" t="s">
        <v>199</v>
      </c>
      <c r="G107" s="217" t="s">
        <v>167</v>
      </c>
      <c r="H107" s="218">
        <v>5.2880000000000003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1385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201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202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2" customFormat="1" ht="24.15" customHeight="1">
      <c r="A110" s="40"/>
      <c r="B110" s="41"/>
      <c r="C110" s="214" t="s">
        <v>197</v>
      </c>
      <c r="D110" s="214" t="s">
        <v>164</v>
      </c>
      <c r="E110" s="215" t="s">
        <v>1286</v>
      </c>
      <c r="F110" s="216" t="s">
        <v>1287</v>
      </c>
      <c r="G110" s="217" t="s">
        <v>167</v>
      </c>
      <c r="H110" s="218">
        <v>5.2880000000000003</v>
      </c>
      <c r="I110" s="219"/>
      <c r="J110" s="220">
        <f>ROUND(I110*H110,2)</f>
        <v>0</v>
      </c>
      <c r="K110" s="216" t="s">
        <v>168</v>
      </c>
      <c r="L110" s="46"/>
      <c r="M110" s="221" t="s">
        <v>19</v>
      </c>
      <c r="N110" s="222" t="s">
        <v>43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169</v>
      </c>
      <c r="AT110" s="225" t="s">
        <v>164</v>
      </c>
      <c r="AU110" s="225" t="s">
        <v>81</v>
      </c>
      <c r="AY110" s="19" t="s">
        <v>162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79</v>
      </c>
      <c r="BK110" s="226">
        <f>ROUND(I110*H110,2)</f>
        <v>0</v>
      </c>
      <c r="BL110" s="19" t="s">
        <v>169</v>
      </c>
      <c r="BM110" s="225" t="s">
        <v>1386</v>
      </c>
    </row>
    <row r="111" s="2" customFormat="1">
      <c r="A111" s="40"/>
      <c r="B111" s="41"/>
      <c r="C111" s="42"/>
      <c r="D111" s="227" t="s">
        <v>171</v>
      </c>
      <c r="E111" s="42"/>
      <c r="F111" s="228" t="s">
        <v>1289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171</v>
      </c>
      <c r="AU111" s="19" t="s">
        <v>81</v>
      </c>
    </row>
    <row r="112" s="2" customFormat="1">
      <c r="A112" s="40"/>
      <c r="B112" s="41"/>
      <c r="C112" s="42"/>
      <c r="D112" s="232" t="s">
        <v>173</v>
      </c>
      <c r="E112" s="42"/>
      <c r="F112" s="233" t="s">
        <v>1290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173</v>
      </c>
      <c r="AU112" s="19" t="s">
        <v>81</v>
      </c>
    </row>
    <row r="113" s="2" customFormat="1" ht="24.15" customHeight="1">
      <c r="A113" s="40"/>
      <c r="B113" s="41"/>
      <c r="C113" s="214" t="s">
        <v>203</v>
      </c>
      <c r="D113" s="214" t="s">
        <v>164</v>
      </c>
      <c r="E113" s="215" t="s">
        <v>210</v>
      </c>
      <c r="F113" s="216" t="s">
        <v>211</v>
      </c>
      <c r="G113" s="217" t="s">
        <v>212</v>
      </c>
      <c r="H113" s="218">
        <v>9.5180000000000007</v>
      </c>
      <c r="I113" s="219"/>
      <c r="J113" s="220">
        <f>ROUND(I113*H113,2)</f>
        <v>0</v>
      </c>
      <c r="K113" s="216" t="s">
        <v>168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169</v>
      </c>
      <c r="AT113" s="225" t="s">
        <v>164</v>
      </c>
      <c r="AU113" s="225" t="s">
        <v>81</v>
      </c>
      <c r="AY113" s="19" t="s">
        <v>162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169</v>
      </c>
      <c r="BM113" s="225" t="s">
        <v>1387</v>
      </c>
    </row>
    <row r="114" s="2" customFormat="1">
      <c r="A114" s="40"/>
      <c r="B114" s="41"/>
      <c r="C114" s="42"/>
      <c r="D114" s="227" t="s">
        <v>171</v>
      </c>
      <c r="E114" s="42"/>
      <c r="F114" s="228" t="s">
        <v>214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171</v>
      </c>
      <c r="AU114" s="19" t="s">
        <v>81</v>
      </c>
    </row>
    <row r="115" s="2" customFormat="1">
      <c r="A115" s="40"/>
      <c r="B115" s="41"/>
      <c r="C115" s="42"/>
      <c r="D115" s="232" t="s">
        <v>173</v>
      </c>
      <c r="E115" s="42"/>
      <c r="F115" s="233" t="s">
        <v>215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173</v>
      </c>
      <c r="AU115" s="19" t="s">
        <v>81</v>
      </c>
    </row>
    <row r="116" s="13" customFormat="1">
      <c r="A116" s="13"/>
      <c r="B116" s="234"/>
      <c r="C116" s="235"/>
      <c r="D116" s="227" t="s">
        <v>175</v>
      </c>
      <c r="E116" s="236" t="s">
        <v>19</v>
      </c>
      <c r="F116" s="237" t="s">
        <v>1388</v>
      </c>
      <c r="G116" s="235"/>
      <c r="H116" s="238">
        <v>9.5180000000000007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175</v>
      </c>
      <c r="AU116" s="244" t="s">
        <v>81</v>
      </c>
      <c r="AV116" s="13" t="s">
        <v>81</v>
      </c>
      <c r="AW116" s="13" t="s">
        <v>33</v>
      </c>
      <c r="AX116" s="13" t="s">
        <v>79</v>
      </c>
      <c r="AY116" s="244" t="s">
        <v>162</v>
      </c>
    </row>
    <row r="117" s="2" customFormat="1" ht="16.5" customHeight="1">
      <c r="A117" s="40"/>
      <c r="B117" s="41"/>
      <c r="C117" s="214" t="s">
        <v>209</v>
      </c>
      <c r="D117" s="214" t="s">
        <v>164</v>
      </c>
      <c r="E117" s="215" t="s">
        <v>218</v>
      </c>
      <c r="F117" s="216" t="s">
        <v>219</v>
      </c>
      <c r="G117" s="217" t="s">
        <v>167</v>
      </c>
      <c r="H117" s="218">
        <v>5.2880000000000003</v>
      </c>
      <c r="I117" s="219"/>
      <c r="J117" s="220">
        <f>ROUND(I117*H117,2)</f>
        <v>0</v>
      </c>
      <c r="K117" s="216" t="s">
        <v>168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169</v>
      </c>
      <c r="AT117" s="225" t="s">
        <v>164</v>
      </c>
      <c r="AU117" s="225" t="s">
        <v>81</v>
      </c>
      <c r="AY117" s="19" t="s">
        <v>162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169</v>
      </c>
      <c r="BM117" s="225" t="s">
        <v>1389</v>
      </c>
    </row>
    <row r="118" s="2" customFormat="1">
      <c r="A118" s="40"/>
      <c r="B118" s="41"/>
      <c r="C118" s="42"/>
      <c r="D118" s="227" t="s">
        <v>171</v>
      </c>
      <c r="E118" s="42"/>
      <c r="F118" s="228" t="s">
        <v>221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171</v>
      </c>
      <c r="AU118" s="19" t="s">
        <v>81</v>
      </c>
    </row>
    <row r="119" s="2" customFormat="1">
      <c r="A119" s="40"/>
      <c r="B119" s="41"/>
      <c r="C119" s="42"/>
      <c r="D119" s="232" t="s">
        <v>173</v>
      </c>
      <c r="E119" s="42"/>
      <c r="F119" s="233" t="s">
        <v>222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173</v>
      </c>
      <c r="AU119" s="19" t="s">
        <v>81</v>
      </c>
    </row>
    <row r="120" s="2" customFormat="1" ht="37.8" customHeight="1">
      <c r="A120" s="40"/>
      <c r="B120" s="41"/>
      <c r="C120" s="214" t="s">
        <v>217</v>
      </c>
      <c r="D120" s="214" t="s">
        <v>164</v>
      </c>
      <c r="E120" s="215" t="s">
        <v>1390</v>
      </c>
      <c r="F120" s="216" t="s">
        <v>1391</v>
      </c>
      <c r="G120" s="217" t="s">
        <v>245</v>
      </c>
      <c r="H120" s="218">
        <v>174</v>
      </c>
      <c r="I120" s="219"/>
      <c r="J120" s="220">
        <f>ROUND(I120*H120,2)</f>
        <v>0</v>
      </c>
      <c r="K120" s="216" t="s">
        <v>168</v>
      </c>
      <c r="L120" s="46"/>
      <c r="M120" s="221" t="s">
        <v>19</v>
      </c>
      <c r="N120" s="222" t="s">
        <v>43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169</v>
      </c>
      <c r="AT120" s="225" t="s">
        <v>164</v>
      </c>
      <c r="AU120" s="225" t="s">
        <v>81</v>
      </c>
      <c r="AY120" s="19" t="s">
        <v>162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79</v>
      </c>
      <c r="BK120" s="226">
        <f>ROUND(I120*H120,2)</f>
        <v>0</v>
      </c>
      <c r="BL120" s="19" t="s">
        <v>169</v>
      </c>
      <c r="BM120" s="225" t="s">
        <v>1392</v>
      </c>
    </row>
    <row r="121" s="2" customFormat="1">
      <c r="A121" s="40"/>
      <c r="B121" s="41"/>
      <c r="C121" s="42"/>
      <c r="D121" s="227" t="s">
        <v>171</v>
      </c>
      <c r="E121" s="42"/>
      <c r="F121" s="228" t="s">
        <v>1393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171</v>
      </c>
      <c r="AU121" s="19" t="s">
        <v>81</v>
      </c>
    </row>
    <row r="122" s="2" customFormat="1">
      <c r="A122" s="40"/>
      <c r="B122" s="41"/>
      <c r="C122" s="42"/>
      <c r="D122" s="232" t="s">
        <v>173</v>
      </c>
      <c r="E122" s="42"/>
      <c r="F122" s="233" t="s">
        <v>1394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173</v>
      </c>
      <c r="AU122" s="19" t="s">
        <v>81</v>
      </c>
    </row>
    <row r="123" s="13" customFormat="1">
      <c r="A123" s="13"/>
      <c r="B123" s="234"/>
      <c r="C123" s="235"/>
      <c r="D123" s="227" t="s">
        <v>175</v>
      </c>
      <c r="E123" s="236" t="s">
        <v>19</v>
      </c>
      <c r="F123" s="237" t="s">
        <v>1395</v>
      </c>
      <c r="G123" s="235"/>
      <c r="H123" s="238">
        <v>144</v>
      </c>
      <c r="I123" s="239"/>
      <c r="J123" s="235"/>
      <c r="K123" s="235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175</v>
      </c>
      <c r="AU123" s="244" t="s">
        <v>81</v>
      </c>
      <c r="AV123" s="13" t="s">
        <v>81</v>
      </c>
      <c r="AW123" s="13" t="s">
        <v>33</v>
      </c>
      <c r="AX123" s="13" t="s">
        <v>72</v>
      </c>
      <c r="AY123" s="244" t="s">
        <v>162</v>
      </c>
    </row>
    <row r="124" s="13" customFormat="1">
      <c r="A124" s="13"/>
      <c r="B124" s="234"/>
      <c r="C124" s="235"/>
      <c r="D124" s="227" t="s">
        <v>175</v>
      </c>
      <c r="E124" s="236" t="s">
        <v>19</v>
      </c>
      <c r="F124" s="237" t="s">
        <v>1396</v>
      </c>
      <c r="G124" s="235"/>
      <c r="H124" s="238">
        <v>30</v>
      </c>
      <c r="I124" s="239"/>
      <c r="J124" s="235"/>
      <c r="K124" s="235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175</v>
      </c>
      <c r="AU124" s="244" t="s">
        <v>81</v>
      </c>
      <c r="AV124" s="13" t="s">
        <v>81</v>
      </c>
      <c r="AW124" s="13" t="s">
        <v>33</v>
      </c>
      <c r="AX124" s="13" t="s">
        <v>72</v>
      </c>
      <c r="AY124" s="244" t="s">
        <v>162</v>
      </c>
    </row>
    <row r="125" s="14" customFormat="1">
      <c r="A125" s="14"/>
      <c r="B125" s="245"/>
      <c r="C125" s="246"/>
      <c r="D125" s="227" t="s">
        <v>175</v>
      </c>
      <c r="E125" s="247" t="s">
        <v>19</v>
      </c>
      <c r="F125" s="248" t="s">
        <v>177</v>
      </c>
      <c r="G125" s="246"/>
      <c r="H125" s="249">
        <v>174</v>
      </c>
      <c r="I125" s="250"/>
      <c r="J125" s="246"/>
      <c r="K125" s="246"/>
      <c r="L125" s="251"/>
      <c r="M125" s="252"/>
      <c r="N125" s="253"/>
      <c r="O125" s="253"/>
      <c r="P125" s="253"/>
      <c r="Q125" s="253"/>
      <c r="R125" s="253"/>
      <c r="S125" s="253"/>
      <c r="T125" s="25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5" t="s">
        <v>175</v>
      </c>
      <c r="AU125" s="255" t="s">
        <v>81</v>
      </c>
      <c r="AV125" s="14" t="s">
        <v>169</v>
      </c>
      <c r="AW125" s="14" t="s">
        <v>33</v>
      </c>
      <c r="AX125" s="14" t="s">
        <v>79</v>
      </c>
      <c r="AY125" s="255" t="s">
        <v>162</v>
      </c>
    </row>
    <row r="126" s="12" customFormat="1" ht="22.8" customHeight="1">
      <c r="A126" s="12"/>
      <c r="B126" s="198"/>
      <c r="C126" s="199"/>
      <c r="D126" s="200" t="s">
        <v>71</v>
      </c>
      <c r="E126" s="212" t="s">
        <v>81</v>
      </c>
      <c r="F126" s="212" t="s">
        <v>249</v>
      </c>
      <c r="G126" s="199"/>
      <c r="H126" s="199"/>
      <c r="I126" s="202"/>
      <c r="J126" s="213">
        <f>BK126</f>
        <v>0</v>
      </c>
      <c r="K126" s="199"/>
      <c r="L126" s="204"/>
      <c r="M126" s="205"/>
      <c r="N126" s="206"/>
      <c r="O126" s="206"/>
      <c r="P126" s="207">
        <f>SUM(P127:P142)</f>
        <v>0</v>
      </c>
      <c r="Q126" s="206"/>
      <c r="R126" s="207">
        <f>SUM(R127:R142)</f>
        <v>13.229888559999999</v>
      </c>
      <c r="S126" s="206"/>
      <c r="T126" s="208">
        <f>SUM(T127:T142)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79</v>
      </c>
      <c r="AT126" s="210" t="s">
        <v>71</v>
      </c>
      <c r="AU126" s="210" t="s">
        <v>79</v>
      </c>
      <c r="AY126" s="209" t="s">
        <v>162</v>
      </c>
      <c r="BK126" s="211">
        <f>SUM(BK127:BK142)</f>
        <v>0</v>
      </c>
    </row>
    <row r="127" s="2" customFormat="1" ht="16.5" customHeight="1">
      <c r="A127" s="40"/>
      <c r="B127" s="41"/>
      <c r="C127" s="214" t="s">
        <v>223</v>
      </c>
      <c r="D127" s="214" t="s">
        <v>164</v>
      </c>
      <c r="E127" s="215" t="s">
        <v>1397</v>
      </c>
      <c r="F127" s="216" t="s">
        <v>1398</v>
      </c>
      <c r="G127" s="217" t="s">
        <v>167</v>
      </c>
      <c r="H127" s="218">
        <v>2.1760000000000002</v>
      </c>
      <c r="I127" s="219"/>
      <c r="J127" s="220">
        <f>ROUND(I127*H127,2)</f>
        <v>0</v>
      </c>
      <c r="K127" s="216" t="s">
        <v>168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2.5018699999999998</v>
      </c>
      <c r="R127" s="223">
        <f>Q127*H127</f>
        <v>5.44406912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169</v>
      </c>
      <c r="AT127" s="225" t="s">
        <v>164</v>
      </c>
      <c r="AU127" s="225" t="s">
        <v>81</v>
      </c>
      <c r="AY127" s="19" t="s">
        <v>162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169</v>
      </c>
      <c r="BM127" s="225" t="s">
        <v>1399</v>
      </c>
    </row>
    <row r="128" s="2" customFormat="1">
      <c r="A128" s="40"/>
      <c r="B128" s="41"/>
      <c r="C128" s="42"/>
      <c r="D128" s="227" t="s">
        <v>171</v>
      </c>
      <c r="E128" s="42"/>
      <c r="F128" s="228" t="s">
        <v>1400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171</v>
      </c>
      <c r="AU128" s="19" t="s">
        <v>81</v>
      </c>
    </row>
    <row r="129" s="2" customFormat="1">
      <c r="A129" s="40"/>
      <c r="B129" s="41"/>
      <c r="C129" s="42"/>
      <c r="D129" s="232" t="s">
        <v>173</v>
      </c>
      <c r="E129" s="42"/>
      <c r="F129" s="233" t="s">
        <v>1401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173</v>
      </c>
      <c r="AU129" s="19" t="s">
        <v>81</v>
      </c>
    </row>
    <row r="130" s="13" customFormat="1">
      <c r="A130" s="13"/>
      <c r="B130" s="234"/>
      <c r="C130" s="235"/>
      <c r="D130" s="227" t="s">
        <v>175</v>
      </c>
      <c r="E130" s="236" t="s">
        <v>19</v>
      </c>
      <c r="F130" s="237" t="s">
        <v>1402</v>
      </c>
      <c r="G130" s="235"/>
      <c r="H130" s="238">
        <v>1.472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175</v>
      </c>
      <c r="AU130" s="244" t="s">
        <v>81</v>
      </c>
      <c r="AV130" s="13" t="s">
        <v>81</v>
      </c>
      <c r="AW130" s="13" t="s">
        <v>33</v>
      </c>
      <c r="AX130" s="13" t="s">
        <v>72</v>
      </c>
      <c r="AY130" s="244" t="s">
        <v>162</v>
      </c>
    </row>
    <row r="131" s="13" customFormat="1">
      <c r="A131" s="13"/>
      <c r="B131" s="234"/>
      <c r="C131" s="235"/>
      <c r="D131" s="227" t="s">
        <v>175</v>
      </c>
      <c r="E131" s="236" t="s">
        <v>19</v>
      </c>
      <c r="F131" s="237" t="s">
        <v>1379</v>
      </c>
      <c r="G131" s="235"/>
      <c r="H131" s="238">
        <v>0.70399999999999996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175</v>
      </c>
      <c r="AU131" s="244" t="s">
        <v>81</v>
      </c>
      <c r="AV131" s="13" t="s">
        <v>81</v>
      </c>
      <c r="AW131" s="13" t="s">
        <v>33</v>
      </c>
      <c r="AX131" s="13" t="s">
        <v>72</v>
      </c>
      <c r="AY131" s="244" t="s">
        <v>162</v>
      </c>
    </row>
    <row r="132" s="14" customFormat="1">
      <c r="A132" s="14"/>
      <c r="B132" s="245"/>
      <c r="C132" s="246"/>
      <c r="D132" s="227" t="s">
        <v>175</v>
      </c>
      <c r="E132" s="247" t="s">
        <v>19</v>
      </c>
      <c r="F132" s="248" t="s">
        <v>177</v>
      </c>
      <c r="G132" s="246"/>
      <c r="H132" s="249">
        <v>2.1760000000000002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175</v>
      </c>
      <c r="AU132" s="255" t="s">
        <v>81</v>
      </c>
      <c r="AV132" s="14" t="s">
        <v>169</v>
      </c>
      <c r="AW132" s="14" t="s">
        <v>33</v>
      </c>
      <c r="AX132" s="14" t="s">
        <v>79</v>
      </c>
      <c r="AY132" s="255" t="s">
        <v>162</v>
      </c>
    </row>
    <row r="133" s="2" customFormat="1" ht="16.5" customHeight="1">
      <c r="A133" s="40"/>
      <c r="B133" s="41"/>
      <c r="C133" s="214" t="s">
        <v>118</v>
      </c>
      <c r="D133" s="214" t="s">
        <v>164</v>
      </c>
      <c r="E133" s="215" t="s">
        <v>316</v>
      </c>
      <c r="F133" s="216" t="s">
        <v>317</v>
      </c>
      <c r="G133" s="217" t="s">
        <v>167</v>
      </c>
      <c r="H133" s="218">
        <v>3.1120000000000001</v>
      </c>
      <c r="I133" s="219"/>
      <c r="J133" s="220">
        <f>ROUND(I133*H133,2)</f>
        <v>0</v>
      </c>
      <c r="K133" s="216" t="s">
        <v>168</v>
      </c>
      <c r="L133" s="46"/>
      <c r="M133" s="221" t="s">
        <v>19</v>
      </c>
      <c r="N133" s="222" t="s">
        <v>43</v>
      </c>
      <c r="O133" s="86"/>
      <c r="P133" s="223">
        <f>O133*H133</f>
        <v>0</v>
      </c>
      <c r="Q133" s="223">
        <v>2.5018699999999998</v>
      </c>
      <c r="R133" s="223">
        <f>Q133*H133</f>
        <v>7.78581944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169</v>
      </c>
      <c r="AT133" s="225" t="s">
        <v>164</v>
      </c>
      <c r="AU133" s="225" t="s">
        <v>81</v>
      </c>
      <c r="AY133" s="19" t="s">
        <v>162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79</v>
      </c>
      <c r="BK133" s="226">
        <f>ROUND(I133*H133,2)</f>
        <v>0</v>
      </c>
      <c r="BL133" s="19" t="s">
        <v>169</v>
      </c>
      <c r="BM133" s="225" t="s">
        <v>1403</v>
      </c>
    </row>
    <row r="134" s="2" customFormat="1">
      <c r="A134" s="40"/>
      <c r="B134" s="41"/>
      <c r="C134" s="42"/>
      <c r="D134" s="227" t="s">
        <v>171</v>
      </c>
      <c r="E134" s="42"/>
      <c r="F134" s="228" t="s">
        <v>319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171</v>
      </c>
      <c r="AU134" s="19" t="s">
        <v>81</v>
      </c>
    </row>
    <row r="135" s="2" customFormat="1">
      <c r="A135" s="40"/>
      <c r="B135" s="41"/>
      <c r="C135" s="42"/>
      <c r="D135" s="232" t="s">
        <v>173</v>
      </c>
      <c r="E135" s="42"/>
      <c r="F135" s="233" t="s">
        <v>320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173</v>
      </c>
      <c r="AU135" s="19" t="s">
        <v>81</v>
      </c>
    </row>
    <row r="136" s="13" customFormat="1">
      <c r="A136" s="13"/>
      <c r="B136" s="234"/>
      <c r="C136" s="235"/>
      <c r="D136" s="227" t="s">
        <v>175</v>
      </c>
      <c r="E136" s="236" t="s">
        <v>19</v>
      </c>
      <c r="F136" s="237" t="s">
        <v>1404</v>
      </c>
      <c r="G136" s="235"/>
      <c r="H136" s="238">
        <v>0.40000000000000002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175</v>
      </c>
      <c r="AU136" s="244" t="s">
        <v>81</v>
      </c>
      <c r="AV136" s="13" t="s">
        <v>81</v>
      </c>
      <c r="AW136" s="13" t="s">
        <v>33</v>
      </c>
      <c r="AX136" s="13" t="s">
        <v>72</v>
      </c>
      <c r="AY136" s="244" t="s">
        <v>162</v>
      </c>
    </row>
    <row r="137" s="13" customFormat="1">
      <c r="A137" s="13"/>
      <c r="B137" s="234"/>
      <c r="C137" s="235"/>
      <c r="D137" s="227" t="s">
        <v>175</v>
      </c>
      <c r="E137" s="236" t="s">
        <v>19</v>
      </c>
      <c r="F137" s="237" t="s">
        <v>1376</v>
      </c>
      <c r="G137" s="235"/>
      <c r="H137" s="238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175</v>
      </c>
      <c r="AU137" s="244" t="s">
        <v>81</v>
      </c>
      <c r="AV137" s="13" t="s">
        <v>81</v>
      </c>
      <c r="AW137" s="13" t="s">
        <v>33</v>
      </c>
      <c r="AX137" s="13" t="s">
        <v>72</v>
      </c>
      <c r="AY137" s="244" t="s">
        <v>162</v>
      </c>
    </row>
    <row r="138" s="13" customFormat="1">
      <c r="A138" s="13"/>
      <c r="B138" s="234"/>
      <c r="C138" s="235"/>
      <c r="D138" s="227" t="s">
        <v>175</v>
      </c>
      <c r="E138" s="236" t="s">
        <v>19</v>
      </c>
      <c r="F138" s="237" t="s">
        <v>1377</v>
      </c>
      <c r="G138" s="235"/>
      <c r="H138" s="238">
        <v>0.20000000000000001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175</v>
      </c>
      <c r="AU138" s="244" t="s">
        <v>81</v>
      </c>
      <c r="AV138" s="13" t="s">
        <v>81</v>
      </c>
      <c r="AW138" s="13" t="s">
        <v>33</v>
      </c>
      <c r="AX138" s="13" t="s">
        <v>72</v>
      </c>
      <c r="AY138" s="244" t="s">
        <v>162</v>
      </c>
    </row>
    <row r="139" s="13" customFormat="1">
      <c r="A139" s="13"/>
      <c r="B139" s="234"/>
      <c r="C139" s="235"/>
      <c r="D139" s="227" t="s">
        <v>175</v>
      </c>
      <c r="E139" s="236" t="s">
        <v>19</v>
      </c>
      <c r="F139" s="237" t="s">
        <v>1378</v>
      </c>
      <c r="G139" s="235"/>
      <c r="H139" s="238">
        <v>0.20000000000000001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175</v>
      </c>
      <c r="AU139" s="244" t="s">
        <v>81</v>
      </c>
      <c r="AV139" s="13" t="s">
        <v>81</v>
      </c>
      <c r="AW139" s="13" t="s">
        <v>33</v>
      </c>
      <c r="AX139" s="13" t="s">
        <v>72</v>
      </c>
      <c r="AY139" s="244" t="s">
        <v>162</v>
      </c>
    </row>
    <row r="140" s="13" customFormat="1">
      <c r="A140" s="13"/>
      <c r="B140" s="234"/>
      <c r="C140" s="235"/>
      <c r="D140" s="227" t="s">
        <v>175</v>
      </c>
      <c r="E140" s="236" t="s">
        <v>19</v>
      </c>
      <c r="F140" s="237" t="s">
        <v>1380</v>
      </c>
      <c r="G140" s="235"/>
      <c r="H140" s="238">
        <v>0.80000000000000004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175</v>
      </c>
      <c r="AU140" s="244" t="s">
        <v>81</v>
      </c>
      <c r="AV140" s="13" t="s">
        <v>81</v>
      </c>
      <c r="AW140" s="13" t="s">
        <v>33</v>
      </c>
      <c r="AX140" s="13" t="s">
        <v>72</v>
      </c>
      <c r="AY140" s="244" t="s">
        <v>162</v>
      </c>
    </row>
    <row r="141" s="13" customFormat="1">
      <c r="A141" s="13"/>
      <c r="B141" s="234"/>
      <c r="C141" s="235"/>
      <c r="D141" s="227" t="s">
        <v>175</v>
      </c>
      <c r="E141" s="236" t="s">
        <v>19</v>
      </c>
      <c r="F141" s="237" t="s">
        <v>1381</v>
      </c>
      <c r="G141" s="235"/>
      <c r="H141" s="238">
        <v>0.51200000000000001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175</v>
      </c>
      <c r="AU141" s="244" t="s">
        <v>81</v>
      </c>
      <c r="AV141" s="13" t="s">
        <v>81</v>
      </c>
      <c r="AW141" s="13" t="s">
        <v>33</v>
      </c>
      <c r="AX141" s="13" t="s">
        <v>72</v>
      </c>
      <c r="AY141" s="244" t="s">
        <v>162</v>
      </c>
    </row>
    <row r="142" s="14" customFormat="1">
      <c r="A142" s="14"/>
      <c r="B142" s="245"/>
      <c r="C142" s="246"/>
      <c r="D142" s="227" t="s">
        <v>175</v>
      </c>
      <c r="E142" s="247" t="s">
        <v>19</v>
      </c>
      <c r="F142" s="248" t="s">
        <v>177</v>
      </c>
      <c r="G142" s="246"/>
      <c r="H142" s="249">
        <v>3.1120000000000001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175</v>
      </c>
      <c r="AU142" s="255" t="s">
        <v>81</v>
      </c>
      <c r="AV142" s="14" t="s">
        <v>169</v>
      </c>
      <c r="AW142" s="14" t="s">
        <v>33</v>
      </c>
      <c r="AX142" s="14" t="s">
        <v>79</v>
      </c>
      <c r="AY142" s="255" t="s">
        <v>162</v>
      </c>
    </row>
    <row r="143" s="12" customFormat="1" ht="22.8" customHeight="1">
      <c r="A143" s="12"/>
      <c r="B143" s="198"/>
      <c r="C143" s="199"/>
      <c r="D143" s="200" t="s">
        <v>71</v>
      </c>
      <c r="E143" s="212" t="s">
        <v>197</v>
      </c>
      <c r="F143" s="212" t="s">
        <v>426</v>
      </c>
      <c r="G143" s="199"/>
      <c r="H143" s="199"/>
      <c r="I143" s="202"/>
      <c r="J143" s="213">
        <f>BK143</f>
        <v>0</v>
      </c>
      <c r="K143" s="199"/>
      <c r="L143" s="204"/>
      <c r="M143" s="205"/>
      <c r="N143" s="206"/>
      <c r="O143" s="206"/>
      <c r="P143" s="207">
        <f>SUM(P144:P146)</f>
        <v>0</v>
      </c>
      <c r="Q143" s="206"/>
      <c r="R143" s="207">
        <f>SUM(R144:R146)</f>
        <v>18.656279999999999</v>
      </c>
      <c r="S143" s="206"/>
      <c r="T143" s="208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9" t="s">
        <v>79</v>
      </c>
      <c r="AT143" s="210" t="s">
        <v>71</v>
      </c>
      <c r="AU143" s="210" t="s">
        <v>79</v>
      </c>
      <c r="AY143" s="209" t="s">
        <v>162</v>
      </c>
      <c r="BK143" s="211">
        <f>SUM(BK144:BK146)</f>
        <v>0</v>
      </c>
    </row>
    <row r="144" s="2" customFormat="1" ht="33" customHeight="1">
      <c r="A144" s="40"/>
      <c r="B144" s="41"/>
      <c r="C144" s="214" t="s">
        <v>121</v>
      </c>
      <c r="D144" s="214" t="s">
        <v>164</v>
      </c>
      <c r="E144" s="215" t="s">
        <v>1405</v>
      </c>
      <c r="F144" s="216" t="s">
        <v>1406</v>
      </c>
      <c r="G144" s="217" t="s">
        <v>245</v>
      </c>
      <c r="H144" s="218">
        <v>174</v>
      </c>
      <c r="I144" s="219"/>
      <c r="J144" s="220">
        <f>ROUND(I144*H144,2)</f>
        <v>0</v>
      </c>
      <c r="K144" s="216" t="s">
        <v>168</v>
      </c>
      <c r="L144" s="46"/>
      <c r="M144" s="221" t="s">
        <v>19</v>
      </c>
      <c r="N144" s="222" t="s">
        <v>43</v>
      </c>
      <c r="O144" s="86"/>
      <c r="P144" s="223">
        <f>O144*H144</f>
        <v>0</v>
      </c>
      <c r="Q144" s="223">
        <v>0.10722</v>
      </c>
      <c r="R144" s="223">
        <f>Q144*H144</f>
        <v>18.656279999999999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169</v>
      </c>
      <c r="AT144" s="225" t="s">
        <v>164</v>
      </c>
      <c r="AU144" s="225" t="s">
        <v>81</v>
      </c>
      <c r="AY144" s="19" t="s">
        <v>162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79</v>
      </c>
      <c r="BK144" s="226">
        <f>ROUND(I144*H144,2)</f>
        <v>0</v>
      </c>
      <c r="BL144" s="19" t="s">
        <v>169</v>
      </c>
      <c r="BM144" s="225" t="s">
        <v>1407</v>
      </c>
    </row>
    <row r="145" s="2" customFormat="1">
      <c r="A145" s="40"/>
      <c r="B145" s="41"/>
      <c r="C145" s="42"/>
      <c r="D145" s="227" t="s">
        <v>171</v>
      </c>
      <c r="E145" s="42"/>
      <c r="F145" s="228" t="s">
        <v>1408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171</v>
      </c>
      <c r="AU145" s="19" t="s">
        <v>81</v>
      </c>
    </row>
    <row r="146" s="2" customFormat="1">
      <c r="A146" s="40"/>
      <c r="B146" s="41"/>
      <c r="C146" s="42"/>
      <c r="D146" s="232" t="s">
        <v>173</v>
      </c>
      <c r="E146" s="42"/>
      <c r="F146" s="233" t="s">
        <v>1409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173</v>
      </c>
      <c r="AU146" s="19" t="s">
        <v>81</v>
      </c>
    </row>
    <row r="147" s="12" customFormat="1" ht="22.8" customHeight="1">
      <c r="A147" s="12"/>
      <c r="B147" s="198"/>
      <c r="C147" s="199"/>
      <c r="D147" s="200" t="s">
        <v>71</v>
      </c>
      <c r="E147" s="212" t="s">
        <v>223</v>
      </c>
      <c r="F147" s="212" t="s">
        <v>673</v>
      </c>
      <c r="G147" s="199"/>
      <c r="H147" s="199"/>
      <c r="I147" s="202"/>
      <c r="J147" s="213">
        <f>BK147</f>
        <v>0</v>
      </c>
      <c r="K147" s="199"/>
      <c r="L147" s="204"/>
      <c r="M147" s="205"/>
      <c r="N147" s="206"/>
      <c r="O147" s="206"/>
      <c r="P147" s="207">
        <f>SUM(P148:P207)</f>
        <v>0</v>
      </c>
      <c r="Q147" s="206"/>
      <c r="R147" s="207">
        <f>SUM(R148:R207)</f>
        <v>7.0845199999999995</v>
      </c>
      <c r="S147" s="206"/>
      <c r="T147" s="208">
        <f>SUM(T148:T207)</f>
        <v>3.3599999999999999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9" t="s">
        <v>79</v>
      </c>
      <c r="AT147" s="210" t="s">
        <v>71</v>
      </c>
      <c r="AU147" s="210" t="s">
        <v>79</v>
      </c>
      <c r="AY147" s="209" t="s">
        <v>162</v>
      </c>
      <c r="BK147" s="211">
        <f>SUM(BK148:BK207)</f>
        <v>0</v>
      </c>
    </row>
    <row r="148" s="2" customFormat="1" ht="16.5" customHeight="1">
      <c r="A148" s="40"/>
      <c r="B148" s="41"/>
      <c r="C148" s="214" t="s">
        <v>8</v>
      </c>
      <c r="D148" s="214" t="s">
        <v>164</v>
      </c>
      <c r="E148" s="215" t="s">
        <v>1410</v>
      </c>
      <c r="F148" s="216" t="s">
        <v>1411</v>
      </c>
      <c r="G148" s="217" t="s">
        <v>381</v>
      </c>
      <c r="H148" s="218">
        <v>1</v>
      </c>
      <c r="I148" s="219"/>
      <c r="J148" s="220">
        <f>ROUND(I148*H148,2)</f>
        <v>0</v>
      </c>
      <c r="K148" s="216" t="s">
        <v>388</v>
      </c>
      <c r="L148" s="46"/>
      <c r="M148" s="221" t="s">
        <v>19</v>
      </c>
      <c r="N148" s="222" t="s">
        <v>43</v>
      </c>
      <c r="O148" s="86"/>
      <c r="P148" s="223">
        <f>O148*H148</f>
        <v>0</v>
      </c>
      <c r="Q148" s="223">
        <v>1.2286999999999999</v>
      </c>
      <c r="R148" s="223">
        <f>Q148*H148</f>
        <v>1.2286999999999999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169</v>
      </c>
      <c r="AT148" s="225" t="s">
        <v>164</v>
      </c>
      <c r="AU148" s="225" t="s">
        <v>81</v>
      </c>
      <c r="AY148" s="19" t="s">
        <v>162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79</v>
      </c>
      <c r="BK148" s="226">
        <f>ROUND(I148*H148,2)</f>
        <v>0</v>
      </c>
      <c r="BL148" s="19" t="s">
        <v>169</v>
      </c>
      <c r="BM148" s="225" t="s">
        <v>1412</v>
      </c>
    </row>
    <row r="149" s="2" customFormat="1">
      <c r="A149" s="40"/>
      <c r="B149" s="41"/>
      <c r="C149" s="42"/>
      <c r="D149" s="227" t="s">
        <v>171</v>
      </c>
      <c r="E149" s="42"/>
      <c r="F149" s="228" t="s">
        <v>1411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171</v>
      </c>
      <c r="AU149" s="19" t="s">
        <v>81</v>
      </c>
    </row>
    <row r="150" s="15" customFormat="1">
      <c r="A150" s="15"/>
      <c r="B150" s="266"/>
      <c r="C150" s="267"/>
      <c r="D150" s="227" t="s">
        <v>175</v>
      </c>
      <c r="E150" s="268" t="s">
        <v>19</v>
      </c>
      <c r="F150" s="269" t="s">
        <v>1413</v>
      </c>
      <c r="G150" s="267"/>
      <c r="H150" s="268" t="s">
        <v>19</v>
      </c>
      <c r="I150" s="270"/>
      <c r="J150" s="267"/>
      <c r="K150" s="267"/>
      <c r="L150" s="271"/>
      <c r="M150" s="272"/>
      <c r="N150" s="273"/>
      <c r="O150" s="273"/>
      <c r="P150" s="273"/>
      <c r="Q150" s="273"/>
      <c r="R150" s="273"/>
      <c r="S150" s="273"/>
      <c r="T150" s="27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5" t="s">
        <v>175</v>
      </c>
      <c r="AU150" s="275" t="s">
        <v>81</v>
      </c>
      <c r="AV150" s="15" t="s">
        <v>79</v>
      </c>
      <c r="AW150" s="15" t="s">
        <v>33</v>
      </c>
      <c r="AX150" s="15" t="s">
        <v>72</v>
      </c>
      <c r="AY150" s="275" t="s">
        <v>162</v>
      </c>
    </row>
    <row r="151" s="13" customFormat="1">
      <c r="A151" s="13"/>
      <c r="B151" s="234"/>
      <c r="C151" s="235"/>
      <c r="D151" s="227" t="s">
        <v>175</v>
      </c>
      <c r="E151" s="236" t="s">
        <v>19</v>
      </c>
      <c r="F151" s="237" t="s">
        <v>79</v>
      </c>
      <c r="G151" s="235"/>
      <c r="H151" s="238">
        <v>1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175</v>
      </c>
      <c r="AU151" s="244" t="s">
        <v>81</v>
      </c>
      <c r="AV151" s="13" t="s">
        <v>81</v>
      </c>
      <c r="AW151" s="13" t="s">
        <v>33</v>
      </c>
      <c r="AX151" s="13" t="s">
        <v>79</v>
      </c>
      <c r="AY151" s="244" t="s">
        <v>162</v>
      </c>
    </row>
    <row r="152" s="2" customFormat="1" ht="16.5" customHeight="1">
      <c r="A152" s="40"/>
      <c r="B152" s="41"/>
      <c r="C152" s="214" t="s">
        <v>250</v>
      </c>
      <c r="D152" s="214" t="s">
        <v>164</v>
      </c>
      <c r="E152" s="215" t="s">
        <v>1414</v>
      </c>
      <c r="F152" s="216" t="s">
        <v>1415</v>
      </c>
      <c r="G152" s="217" t="s">
        <v>381</v>
      </c>
      <c r="H152" s="218">
        <v>1</v>
      </c>
      <c r="I152" s="219"/>
      <c r="J152" s="220">
        <f>ROUND(I152*H152,2)</f>
        <v>0</v>
      </c>
      <c r="K152" s="216" t="s">
        <v>388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1.3404</v>
      </c>
      <c r="R152" s="223">
        <f>Q152*H152</f>
        <v>1.3404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169</v>
      </c>
      <c r="AT152" s="225" t="s">
        <v>164</v>
      </c>
      <c r="AU152" s="225" t="s">
        <v>81</v>
      </c>
      <c r="AY152" s="19" t="s">
        <v>162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169</v>
      </c>
      <c r="BM152" s="225" t="s">
        <v>1416</v>
      </c>
    </row>
    <row r="153" s="2" customFormat="1">
      <c r="A153" s="40"/>
      <c r="B153" s="41"/>
      <c r="C153" s="42"/>
      <c r="D153" s="227" t="s">
        <v>171</v>
      </c>
      <c r="E153" s="42"/>
      <c r="F153" s="228" t="s">
        <v>1415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171</v>
      </c>
      <c r="AU153" s="19" t="s">
        <v>81</v>
      </c>
    </row>
    <row r="154" s="15" customFormat="1">
      <c r="A154" s="15"/>
      <c r="B154" s="266"/>
      <c r="C154" s="267"/>
      <c r="D154" s="227" t="s">
        <v>175</v>
      </c>
      <c r="E154" s="268" t="s">
        <v>19</v>
      </c>
      <c r="F154" s="269" t="s">
        <v>1413</v>
      </c>
      <c r="G154" s="267"/>
      <c r="H154" s="268" t="s">
        <v>19</v>
      </c>
      <c r="I154" s="270"/>
      <c r="J154" s="267"/>
      <c r="K154" s="267"/>
      <c r="L154" s="271"/>
      <c r="M154" s="272"/>
      <c r="N154" s="273"/>
      <c r="O154" s="273"/>
      <c r="P154" s="273"/>
      <c r="Q154" s="273"/>
      <c r="R154" s="273"/>
      <c r="S154" s="273"/>
      <c r="T154" s="27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5" t="s">
        <v>175</v>
      </c>
      <c r="AU154" s="275" t="s">
        <v>81</v>
      </c>
      <c r="AV154" s="15" t="s">
        <v>79</v>
      </c>
      <c r="AW154" s="15" t="s">
        <v>33</v>
      </c>
      <c r="AX154" s="15" t="s">
        <v>72</v>
      </c>
      <c r="AY154" s="275" t="s">
        <v>162</v>
      </c>
    </row>
    <row r="155" s="13" customFormat="1">
      <c r="A155" s="13"/>
      <c r="B155" s="234"/>
      <c r="C155" s="235"/>
      <c r="D155" s="227" t="s">
        <v>175</v>
      </c>
      <c r="E155" s="236" t="s">
        <v>19</v>
      </c>
      <c r="F155" s="237" t="s">
        <v>79</v>
      </c>
      <c r="G155" s="235"/>
      <c r="H155" s="238">
        <v>1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175</v>
      </c>
      <c r="AU155" s="244" t="s">
        <v>81</v>
      </c>
      <c r="AV155" s="13" t="s">
        <v>81</v>
      </c>
      <c r="AW155" s="13" t="s">
        <v>33</v>
      </c>
      <c r="AX155" s="13" t="s">
        <v>79</v>
      </c>
      <c r="AY155" s="244" t="s">
        <v>162</v>
      </c>
    </row>
    <row r="156" s="2" customFormat="1" ht="16.5" customHeight="1">
      <c r="A156" s="40"/>
      <c r="B156" s="41"/>
      <c r="C156" s="214" t="s">
        <v>257</v>
      </c>
      <c r="D156" s="214" t="s">
        <v>164</v>
      </c>
      <c r="E156" s="215" t="s">
        <v>1417</v>
      </c>
      <c r="F156" s="216" t="s">
        <v>1418</v>
      </c>
      <c r="G156" s="217" t="s">
        <v>381</v>
      </c>
      <c r="H156" s="218">
        <v>1</v>
      </c>
      <c r="I156" s="219"/>
      <c r="J156" s="220">
        <f>ROUND(I156*H156,2)</f>
        <v>0</v>
      </c>
      <c r="K156" s="216" t="s">
        <v>388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1.2286999999999999</v>
      </c>
      <c r="R156" s="223">
        <f>Q156*H156</f>
        <v>1.2286999999999999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169</v>
      </c>
      <c r="AT156" s="225" t="s">
        <v>164</v>
      </c>
      <c r="AU156" s="225" t="s">
        <v>81</v>
      </c>
      <c r="AY156" s="19" t="s">
        <v>162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169</v>
      </c>
      <c r="BM156" s="225" t="s">
        <v>1419</v>
      </c>
    </row>
    <row r="157" s="2" customFormat="1">
      <c r="A157" s="40"/>
      <c r="B157" s="41"/>
      <c r="C157" s="42"/>
      <c r="D157" s="227" t="s">
        <v>171</v>
      </c>
      <c r="E157" s="42"/>
      <c r="F157" s="228" t="s">
        <v>1418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171</v>
      </c>
      <c r="AU157" s="19" t="s">
        <v>81</v>
      </c>
    </row>
    <row r="158" s="15" customFormat="1">
      <c r="A158" s="15"/>
      <c r="B158" s="266"/>
      <c r="C158" s="267"/>
      <c r="D158" s="227" t="s">
        <v>175</v>
      </c>
      <c r="E158" s="268" t="s">
        <v>19</v>
      </c>
      <c r="F158" s="269" t="s">
        <v>1420</v>
      </c>
      <c r="G158" s="267"/>
      <c r="H158" s="268" t="s">
        <v>19</v>
      </c>
      <c r="I158" s="270"/>
      <c r="J158" s="267"/>
      <c r="K158" s="267"/>
      <c r="L158" s="271"/>
      <c r="M158" s="272"/>
      <c r="N158" s="273"/>
      <c r="O158" s="273"/>
      <c r="P158" s="273"/>
      <c r="Q158" s="273"/>
      <c r="R158" s="273"/>
      <c r="S158" s="273"/>
      <c r="T158" s="27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5" t="s">
        <v>175</v>
      </c>
      <c r="AU158" s="275" t="s">
        <v>81</v>
      </c>
      <c r="AV158" s="15" t="s">
        <v>79</v>
      </c>
      <c r="AW158" s="15" t="s">
        <v>33</v>
      </c>
      <c r="AX158" s="15" t="s">
        <v>72</v>
      </c>
      <c r="AY158" s="275" t="s">
        <v>162</v>
      </c>
    </row>
    <row r="159" s="13" customFormat="1">
      <c r="A159" s="13"/>
      <c r="B159" s="234"/>
      <c r="C159" s="235"/>
      <c r="D159" s="227" t="s">
        <v>175</v>
      </c>
      <c r="E159" s="236" t="s">
        <v>19</v>
      </c>
      <c r="F159" s="237" t="s">
        <v>1421</v>
      </c>
      <c r="G159" s="235"/>
      <c r="H159" s="238">
        <v>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175</v>
      </c>
      <c r="AU159" s="244" t="s">
        <v>81</v>
      </c>
      <c r="AV159" s="13" t="s">
        <v>81</v>
      </c>
      <c r="AW159" s="13" t="s">
        <v>33</v>
      </c>
      <c r="AX159" s="13" t="s">
        <v>79</v>
      </c>
      <c r="AY159" s="244" t="s">
        <v>162</v>
      </c>
    </row>
    <row r="160" s="2" customFormat="1" ht="24.15" customHeight="1">
      <c r="A160" s="40"/>
      <c r="B160" s="41"/>
      <c r="C160" s="256" t="s">
        <v>267</v>
      </c>
      <c r="D160" s="256" t="s">
        <v>237</v>
      </c>
      <c r="E160" s="257" t="s">
        <v>1422</v>
      </c>
      <c r="F160" s="258" t="s">
        <v>1423</v>
      </c>
      <c r="G160" s="259" t="s">
        <v>381</v>
      </c>
      <c r="H160" s="260">
        <v>1</v>
      </c>
      <c r="I160" s="261"/>
      <c r="J160" s="262">
        <f>ROUND(I160*H160,2)</f>
        <v>0</v>
      </c>
      <c r="K160" s="258" t="s">
        <v>388</v>
      </c>
      <c r="L160" s="263"/>
      <c r="M160" s="264" t="s">
        <v>19</v>
      </c>
      <c r="N160" s="265" t="s">
        <v>43</v>
      </c>
      <c r="O160" s="86"/>
      <c r="P160" s="223">
        <f>O160*H160</f>
        <v>0</v>
      </c>
      <c r="Q160" s="223">
        <v>0.12</v>
      </c>
      <c r="R160" s="223">
        <f>Q160*H160</f>
        <v>0.12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217</v>
      </c>
      <c r="AT160" s="225" t="s">
        <v>237</v>
      </c>
      <c r="AU160" s="225" t="s">
        <v>81</v>
      </c>
      <c r="AY160" s="19" t="s">
        <v>162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169</v>
      </c>
      <c r="BM160" s="225" t="s">
        <v>1424</v>
      </c>
    </row>
    <row r="161" s="2" customFormat="1">
      <c r="A161" s="40"/>
      <c r="B161" s="41"/>
      <c r="C161" s="42"/>
      <c r="D161" s="227" t="s">
        <v>171</v>
      </c>
      <c r="E161" s="42"/>
      <c r="F161" s="228" t="s">
        <v>1423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171</v>
      </c>
      <c r="AU161" s="19" t="s">
        <v>81</v>
      </c>
    </row>
    <row r="162" s="15" customFormat="1">
      <c r="A162" s="15"/>
      <c r="B162" s="266"/>
      <c r="C162" s="267"/>
      <c r="D162" s="227" t="s">
        <v>175</v>
      </c>
      <c r="E162" s="268" t="s">
        <v>19</v>
      </c>
      <c r="F162" s="269" t="s">
        <v>1354</v>
      </c>
      <c r="G162" s="267"/>
      <c r="H162" s="268" t="s">
        <v>19</v>
      </c>
      <c r="I162" s="270"/>
      <c r="J162" s="267"/>
      <c r="K162" s="267"/>
      <c r="L162" s="271"/>
      <c r="M162" s="272"/>
      <c r="N162" s="273"/>
      <c r="O162" s="273"/>
      <c r="P162" s="273"/>
      <c r="Q162" s="273"/>
      <c r="R162" s="273"/>
      <c r="S162" s="273"/>
      <c r="T162" s="27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5" t="s">
        <v>175</v>
      </c>
      <c r="AU162" s="275" t="s">
        <v>81</v>
      </c>
      <c r="AV162" s="15" t="s">
        <v>79</v>
      </c>
      <c r="AW162" s="15" t="s">
        <v>33</v>
      </c>
      <c r="AX162" s="15" t="s">
        <v>72</v>
      </c>
      <c r="AY162" s="275" t="s">
        <v>162</v>
      </c>
    </row>
    <row r="163" s="13" customFormat="1">
      <c r="A163" s="13"/>
      <c r="B163" s="234"/>
      <c r="C163" s="235"/>
      <c r="D163" s="227" t="s">
        <v>175</v>
      </c>
      <c r="E163" s="236" t="s">
        <v>19</v>
      </c>
      <c r="F163" s="237" t="s">
        <v>1421</v>
      </c>
      <c r="G163" s="235"/>
      <c r="H163" s="238">
        <v>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175</v>
      </c>
      <c r="AU163" s="244" t="s">
        <v>81</v>
      </c>
      <c r="AV163" s="13" t="s">
        <v>81</v>
      </c>
      <c r="AW163" s="13" t="s">
        <v>33</v>
      </c>
      <c r="AX163" s="13" t="s">
        <v>79</v>
      </c>
      <c r="AY163" s="244" t="s">
        <v>162</v>
      </c>
    </row>
    <row r="164" s="2" customFormat="1" ht="16.5" customHeight="1">
      <c r="A164" s="40"/>
      <c r="B164" s="41"/>
      <c r="C164" s="214" t="s">
        <v>275</v>
      </c>
      <c r="D164" s="214" t="s">
        <v>164</v>
      </c>
      <c r="E164" s="215" t="s">
        <v>1425</v>
      </c>
      <c r="F164" s="216" t="s">
        <v>1426</v>
      </c>
      <c r="G164" s="217" t="s">
        <v>381</v>
      </c>
      <c r="H164" s="218">
        <v>1</v>
      </c>
      <c r="I164" s="219"/>
      <c r="J164" s="220">
        <f>ROUND(I164*H164,2)</f>
        <v>0</v>
      </c>
      <c r="K164" s="216" t="s">
        <v>388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1.3404</v>
      </c>
      <c r="R164" s="223">
        <f>Q164*H164</f>
        <v>1.3404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169</v>
      </c>
      <c r="AT164" s="225" t="s">
        <v>164</v>
      </c>
      <c r="AU164" s="225" t="s">
        <v>81</v>
      </c>
      <c r="AY164" s="19" t="s">
        <v>162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169</v>
      </c>
      <c r="BM164" s="225" t="s">
        <v>1427</v>
      </c>
    </row>
    <row r="165" s="2" customFormat="1">
      <c r="A165" s="40"/>
      <c r="B165" s="41"/>
      <c r="C165" s="42"/>
      <c r="D165" s="227" t="s">
        <v>171</v>
      </c>
      <c r="E165" s="42"/>
      <c r="F165" s="228" t="s">
        <v>1426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171</v>
      </c>
      <c r="AU165" s="19" t="s">
        <v>81</v>
      </c>
    </row>
    <row r="166" s="15" customFormat="1">
      <c r="A166" s="15"/>
      <c r="B166" s="266"/>
      <c r="C166" s="267"/>
      <c r="D166" s="227" t="s">
        <v>175</v>
      </c>
      <c r="E166" s="268" t="s">
        <v>19</v>
      </c>
      <c r="F166" s="269" t="s">
        <v>1420</v>
      </c>
      <c r="G166" s="267"/>
      <c r="H166" s="268" t="s">
        <v>19</v>
      </c>
      <c r="I166" s="270"/>
      <c r="J166" s="267"/>
      <c r="K166" s="267"/>
      <c r="L166" s="271"/>
      <c r="M166" s="272"/>
      <c r="N166" s="273"/>
      <c r="O166" s="273"/>
      <c r="P166" s="273"/>
      <c r="Q166" s="273"/>
      <c r="R166" s="273"/>
      <c r="S166" s="273"/>
      <c r="T166" s="27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5" t="s">
        <v>175</v>
      </c>
      <c r="AU166" s="275" t="s">
        <v>81</v>
      </c>
      <c r="AV166" s="15" t="s">
        <v>79</v>
      </c>
      <c r="AW166" s="15" t="s">
        <v>33</v>
      </c>
      <c r="AX166" s="15" t="s">
        <v>72</v>
      </c>
      <c r="AY166" s="275" t="s">
        <v>162</v>
      </c>
    </row>
    <row r="167" s="13" customFormat="1">
      <c r="A167" s="13"/>
      <c r="B167" s="234"/>
      <c r="C167" s="235"/>
      <c r="D167" s="227" t="s">
        <v>175</v>
      </c>
      <c r="E167" s="236" t="s">
        <v>19</v>
      </c>
      <c r="F167" s="237" t="s">
        <v>1428</v>
      </c>
      <c r="G167" s="235"/>
      <c r="H167" s="238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175</v>
      </c>
      <c r="AU167" s="244" t="s">
        <v>81</v>
      </c>
      <c r="AV167" s="13" t="s">
        <v>81</v>
      </c>
      <c r="AW167" s="13" t="s">
        <v>33</v>
      </c>
      <c r="AX167" s="13" t="s">
        <v>79</v>
      </c>
      <c r="AY167" s="244" t="s">
        <v>162</v>
      </c>
    </row>
    <row r="168" s="2" customFormat="1" ht="24.15" customHeight="1">
      <c r="A168" s="40"/>
      <c r="B168" s="41"/>
      <c r="C168" s="256" t="s">
        <v>280</v>
      </c>
      <c r="D168" s="256" t="s">
        <v>237</v>
      </c>
      <c r="E168" s="257" t="s">
        <v>1429</v>
      </c>
      <c r="F168" s="258" t="s">
        <v>1430</v>
      </c>
      <c r="G168" s="259" t="s">
        <v>381</v>
      </c>
      <c r="H168" s="260">
        <v>1</v>
      </c>
      <c r="I168" s="261"/>
      <c r="J168" s="262">
        <f>ROUND(I168*H168,2)</f>
        <v>0</v>
      </c>
      <c r="K168" s="258" t="s">
        <v>388</v>
      </c>
      <c r="L168" s="263"/>
      <c r="M168" s="264" t="s">
        <v>19</v>
      </c>
      <c r="N168" s="265" t="s">
        <v>43</v>
      </c>
      <c r="O168" s="86"/>
      <c r="P168" s="223">
        <f>O168*H168</f>
        <v>0</v>
      </c>
      <c r="Q168" s="223">
        <v>0.13400000000000001</v>
      </c>
      <c r="R168" s="223">
        <f>Q168*H168</f>
        <v>0.13400000000000001</v>
      </c>
      <c r="S168" s="223">
        <v>0</v>
      </c>
      <c r="T168" s="224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25" t="s">
        <v>217</v>
      </c>
      <c r="AT168" s="225" t="s">
        <v>237</v>
      </c>
      <c r="AU168" s="225" t="s">
        <v>81</v>
      </c>
      <c r="AY168" s="19" t="s">
        <v>162</v>
      </c>
      <c r="BE168" s="226">
        <f>IF(N168="základní",J168,0)</f>
        <v>0</v>
      </c>
      <c r="BF168" s="226">
        <f>IF(N168="snížená",J168,0)</f>
        <v>0</v>
      </c>
      <c r="BG168" s="226">
        <f>IF(N168="zákl. přenesená",J168,0)</f>
        <v>0</v>
      </c>
      <c r="BH168" s="226">
        <f>IF(N168="sníž. přenesená",J168,0)</f>
        <v>0</v>
      </c>
      <c r="BI168" s="226">
        <f>IF(N168="nulová",J168,0)</f>
        <v>0</v>
      </c>
      <c r="BJ168" s="19" t="s">
        <v>79</v>
      </c>
      <c r="BK168" s="226">
        <f>ROUND(I168*H168,2)</f>
        <v>0</v>
      </c>
      <c r="BL168" s="19" t="s">
        <v>169</v>
      </c>
      <c r="BM168" s="225" t="s">
        <v>1431</v>
      </c>
    </row>
    <row r="169" s="2" customFormat="1">
      <c r="A169" s="40"/>
      <c r="B169" s="41"/>
      <c r="C169" s="42"/>
      <c r="D169" s="227" t="s">
        <v>171</v>
      </c>
      <c r="E169" s="42"/>
      <c r="F169" s="228" t="s">
        <v>1430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171</v>
      </c>
      <c r="AU169" s="19" t="s">
        <v>81</v>
      </c>
    </row>
    <row r="170" s="15" customFormat="1">
      <c r="A170" s="15"/>
      <c r="B170" s="266"/>
      <c r="C170" s="267"/>
      <c r="D170" s="227" t="s">
        <v>175</v>
      </c>
      <c r="E170" s="268" t="s">
        <v>19</v>
      </c>
      <c r="F170" s="269" t="s">
        <v>1354</v>
      </c>
      <c r="G170" s="267"/>
      <c r="H170" s="268" t="s">
        <v>19</v>
      </c>
      <c r="I170" s="270"/>
      <c r="J170" s="267"/>
      <c r="K170" s="267"/>
      <c r="L170" s="271"/>
      <c r="M170" s="272"/>
      <c r="N170" s="273"/>
      <c r="O170" s="273"/>
      <c r="P170" s="273"/>
      <c r="Q170" s="273"/>
      <c r="R170" s="273"/>
      <c r="S170" s="273"/>
      <c r="T170" s="27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5" t="s">
        <v>175</v>
      </c>
      <c r="AU170" s="275" t="s">
        <v>81</v>
      </c>
      <c r="AV170" s="15" t="s">
        <v>79</v>
      </c>
      <c r="AW170" s="15" t="s">
        <v>33</v>
      </c>
      <c r="AX170" s="15" t="s">
        <v>72</v>
      </c>
      <c r="AY170" s="275" t="s">
        <v>162</v>
      </c>
    </row>
    <row r="171" s="13" customFormat="1">
      <c r="A171" s="13"/>
      <c r="B171" s="234"/>
      <c r="C171" s="235"/>
      <c r="D171" s="227" t="s">
        <v>175</v>
      </c>
      <c r="E171" s="236" t="s">
        <v>19</v>
      </c>
      <c r="F171" s="237" t="s">
        <v>1428</v>
      </c>
      <c r="G171" s="235"/>
      <c r="H171" s="238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175</v>
      </c>
      <c r="AU171" s="244" t="s">
        <v>81</v>
      </c>
      <c r="AV171" s="13" t="s">
        <v>81</v>
      </c>
      <c r="AW171" s="13" t="s">
        <v>33</v>
      </c>
      <c r="AX171" s="13" t="s">
        <v>79</v>
      </c>
      <c r="AY171" s="244" t="s">
        <v>162</v>
      </c>
    </row>
    <row r="172" s="2" customFormat="1" ht="21.75" customHeight="1">
      <c r="A172" s="40"/>
      <c r="B172" s="41"/>
      <c r="C172" s="214" t="s">
        <v>287</v>
      </c>
      <c r="D172" s="214" t="s">
        <v>164</v>
      </c>
      <c r="E172" s="215" t="s">
        <v>1432</v>
      </c>
      <c r="F172" s="216" t="s">
        <v>1433</v>
      </c>
      <c r="G172" s="217" t="s">
        <v>381</v>
      </c>
      <c r="H172" s="218">
        <v>2</v>
      </c>
      <c r="I172" s="219"/>
      <c r="J172" s="220">
        <f>ROUND(I172*H172,2)</f>
        <v>0</v>
      </c>
      <c r="K172" s="216" t="s">
        <v>388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0.39095000000000002</v>
      </c>
      <c r="R172" s="223">
        <f>Q172*H172</f>
        <v>0.78190000000000004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169</v>
      </c>
      <c r="AT172" s="225" t="s">
        <v>164</v>
      </c>
      <c r="AU172" s="225" t="s">
        <v>81</v>
      </c>
      <c r="AY172" s="19" t="s">
        <v>162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169</v>
      </c>
      <c r="BM172" s="225" t="s">
        <v>1434</v>
      </c>
    </row>
    <row r="173" s="2" customFormat="1">
      <c r="A173" s="40"/>
      <c r="B173" s="41"/>
      <c r="C173" s="42"/>
      <c r="D173" s="227" t="s">
        <v>171</v>
      </c>
      <c r="E173" s="42"/>
      <c r="F173" s="228" t="s">
        <v>1433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171</v>
      </c>
      <c r="AU173" s="19" t="s">
        <v>81</v>
      </c>
    </row>
    <row r="174" s="15" customFormat="1">
      <c r="A174" s="15"/>
      <c r="B174" s="266"/>
      <c r="C174" s="267"/>
      <c r="D174" s="227" t="s">
        <v>175</v>
      </c>
      <c r="E174" s="268" t="s">
        <v>19</v>
      </c>
      <c r="F174" s="269" t="s">
        <v>1420</v>
      </c>
      <c r="G174" s="267"/>
      <c r="H174" s="268" t="s">
        <v>19</v>
      </c>
      <c r="I174" s="270"/>
      <c r="J174" s="267"/>
      <c r="K174" s="267"/>
      <c r="L174" s="271"/>
      <c r="M174" s="272"/>
      <c r="N174" s="273"/>
      <c r="O174" s="273"/>
      <c r="P174" s="273"/>
      <c r="Q174" s="273"/>
      <c r="R174" s="273"/>
      <c r="S174" s="273"/>
      <c r="T174" s="27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5" t="s">
        <v>175</v>
      </c>
      <c r="AU174" s="275" t="s">
        <v>81</v>
      </c>
      <c r="AV174" s="15" t="s">
        <v>79</v>
      </c>
      <c r="AW174" s="15" t="s">
        <v>33</v>
      </c>
      <c r="AX174" s="15" t="s">
        <v>72</v>
      </c>
      <c r="AY174" s="275" t="s">
        <v>162</v>
      </c>
    </row>
    <row r="175" s="13" customFormat="1">
      <c r="A175" s="13"/>
      <c r="B175" s="234"/>
      <c r="C175" s="235"/>
      <c r="D175" s="227" t="s">
        <v>175</v>
      </c>
      <c r="E175" s="236" t="s">
        <v>19</v>
      </c>
      <c r="F175" s="237" t="s">
        <v>1435</v>
      </c>
      <c r="G175" s="235"/>
      <c r="H175" s="238">
        <v>2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175</v>
      </c>
      <c r="AU175" s="244" t="s">
        <v>81</v>
      </c>
      <c r="AV175" s="13" t="s">
        <v>81</v>
      </c>
      <c r="AW175" s="13" t="s">
        <v>33</v>
      </c>
      <c r="AX175" s="13" t="s">
        <v>79</v>
      </c>
      <c r="AY175" s="244" t="s">
        <v>162</v>
      </c>
    </row>
    <row r="176" s="2" customFormat="1" ht="16.5" customHeight="1">
      <c r="A176" s="40"/>
      <c r="B176" s="41"/>
      <c r="C176" s="256" t="s">
        <v>290</v>
      </c>
      <c r="D176" s="256" t="s">
        <v>237</v>
      </c>
      <c r="E176" s="257" t="s">
        <v>1436</v>
      </c>
      <c r="F176" s="258" t="s">
        <v>1437</v>
      </c>
      <c r="G176" s="259" t="s">
        <v>381</v>
      </c>
      <c r="H176" s="260">
        <v>2</v>
      </c>
      <c r="I176" s="261"/>
      <c r="J176" s="262">
        <f>ROUND(I176*H176,2)</f>
        <v>0</v>
      </c>
      <c r="K176" s="258" t="s">
        <v>388</v>
      </c>
      <c r="L176" s="263"/>
      <c r="M176" s="264" t="s">
        <v>19</v>
      </c>
      <c r="N176" s="265" t="s">
        <v>43</v>
      </c>
      <c r="O176" s="86"/>
      <c r="P176" s="223">
        <f>O176*H176</f>
        <v>0</v>
      </c>
      <c r="Q176" s="223">
        <v>0.090999999999999998</v>
      </c>
      <c r="R176" s="223">
        <f>Q176*H176</f>
        <v>0.182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217</v>
      </c>
      <c r="AT176" s="225" t="s">
        <v>237</v>
      </c>
      <c r="AU176" s="225" t="s">
        <v>81</v>
      </c>
      <c r="AY176" s="19" t="s">
        <v>162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169</v>
      </c>
      <c r="BM176" s="225" t="s">
        <v>1438</v>
      </c>
    </row>
    <row r="177" s="2" customFormat="1">
      <c r="A177" s="40"/>
      <c r="B177" s="41"/>
      <c r="C177" s="42"/>
      <c r="D177" s="227" t="s">
        <v>171</v>
      </c>
      <c r="E177" s="42"/>
      <c r="F177" s="228" t="s">
        <v>1437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171</v>
      </c>
      <c r="AU177" s="19" t="s">
        <v>81</v>
      </c>
    </row>
    <row r="178" s="15" customFormat="1">
      <c r="A178" s="15"/>
      <c r="B178" s="266"/>
      <c r="C178" s="267"/>
      <c r="D178" s="227" t="s">
        <v>175</v>
      </c>
      <c r="E178" s="268" t="s">
        <v>19</v>
      </c>
      <c r="F178" s="269" t="s">
        <v>1354</v>
      </c>
      <c r="G178" s="267"/>
      <c r="H178" s="268" t="s">
        <v>19</v>
      </c>
      <c r="I178" s="270"/>
      <c r="J178" s="267"/>
      <c r="K178" s="267"/>
      <c r="L178" s="271"/>
      <c r="M178" s="272"/>
      <c r="N178" s="273"/>
      <c r="O178" s="273"/>
      <c r="P178" s="273"/>
      <c r="Q178" s="273"/>
      <c r="R178" s="273"/>
      <c r="S178" s="273"/>
      <c r="T178" s="27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5" t="s">
        <v>175</v>
      </c>
      <c r="AU178" s="275" t="s">
        <v>81</v>
      </c>
      <c r="AV178" s="15" t="s">
        <v>79</v>
      </c>
      <c r="AW178" s="15" t="s">
        <v>33</v>
      </c>
      <c r="AX178" s="15" t="s">
        <v>72</v>
      </c>
      <c r="AY178" s="275" t="s">
        <v>162</v>
      </c>
    </row>
    <row r="179" s="13" customFormat="1">
      <c r="A179" s="13"/>
      <c r="B179" s="234"/>
      <c r="C179" s="235"/>
      <c r="D179" s="227" t="s">
        <v>175</v>
      </c>
      <c r="E179" s="236" t="s">
        <v>19</v>
      </c>
      <c r="F179" s="237" t="s">
        <v>1435</v>
      </c>
      <c r="G179" s="235"/>
      <c r="H179" s="238">
        <v>2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175</v>
      </c>
      <c r="AU179" s="244" t="s">
        <v>81</v>
      </c>
      <c r="AV179" s="13" t="s">
        <v>81</v>
      </c>
      <c r="AW179" s="13" t="s">
        <v>33</v>
      </c>
      <c r="AX179" s="13" t="s">
        <v>79</v>
      </c>
      <c r="AY179" s="244" t="s">
        <v>162</v>
      </c>
    </row>
    <row r="180" s="2" customFormat="1" ht="16.5" customHeight="1">
      <c r="A180" s="40"/>
      <c r="B180" s="41"/>
      <c r="C180" s="214" t="s">
        <v>297</v>
      </c>
      <c r="D180" s="214" t="s">
        <v>164</v>
      </c>
      <c r="E180" s="215" t="s">
        <v>1439</v>
      </c>
      <c r="F180" s="216" t="s">
        <v>1440</v>
      </c>
      <c r="G180" s="217" t="s">
        <v>381</v>
      </c>
      <c r="H180" s="218">
        <v>1</v>
      </c>
      <c r="I180" s="219"/>
      <c r="J180" s="220">
        <f>ROUND(I180*H180,2)</f>
        <v>0</v>
      </c>
      <c r="K180" s="216" t="s">
        <v>168</v>
      </c>
      <c r="L180" s="46"/>
      <c r="M180" s="221" t="s">
        <v>19</v>
      </c>
      <c r="N180" s="222" t="s">
        <v>43</v>
      </c>
      <c r="O180" s="86"/>
      <c r="P180" s="223">
        <f>O180*H180</f>
        <v>0</v>
      </c>
      <c r="Q180" s="223">
        <v>0.33510000000000001</v>
      </c>
      <c r="R180" s="223">
        <f>Q180*H180</f>
        <v>0.33510000000000001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169</v>
      </c>
      <c r="AT180" s="225" t="s">
        <v>164</v>
      </c>
      <c r="AU180" s="225" t="s">
        <v>81</v>
      </c>
      <c r="AY180" s="19" t="s">
        <v>162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169</v>
      </c>
      <c r="BM180" s="225" t="s">
        <v>1441</v>
      </c>
    </row>
    <row r="181" s="2" customFormat="1">
      <c r="A181" s="40"/>
      <c r="B181" s="41"/>
      <c r="C181" s="42"/>
      <c r="D181" s="227" t="s">
        <v>171</v>
      </c>
      <c r="E181" s="42"/>
      <c r="F181" s="228" t="s">
        <v>1440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171</v>
      </c>
      <c r="AU181" s="19" t="s">
        <v>81</v>
      </c>
    </row>
    <row r="182" s="2" customFormat="1">
      <c r="A182" s="40"/>
      <c r="B182" s="41"/>
      <c r="C182" s="42"/>
      <c r="D182" s="232" t="s">
        <v>173</v>
      </c>
      <c r="E182" s="42"/>
      <c r="F182" s="233" t="s">
        <v>1442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173</v>
      </c>
      <c r="AU182" s="19" t="s">
        <v>81</v>
      </c>
    </row>
    <row r="183" s="15" customFormat="1">
      <c r="A183" s="15"/>
      <c r="B183" s="266"/>
      <c r="C183" s="267"/>
      <c r="D183" s="227" t="s">
        <v>175</v>
      </c>
      <c r="E183" s="268" t="s">
        <v>19</v>
      </c>
      <c r="F183" s="269" t="s">
        <v>1413</v>
      </c>
      <c r="G183" s="267"/>
      <c r="H183" s="268" t="s">
        <v>19</v>
      </c>
      <c r="I183" s="270"/>
      <c r="J183" s="267"/>
      <c r="K183" s="267"/>
      <c r="L183" s="271"/>
      <c r="M183" s="272"/>
      <c r="N183" s="273"/>
      <c r="O183" s="273"/>
      <c r="P183" s="273"/>
      <c r="Q183" s="273"/>
      <c r="R183" s="273"/>
      <c r="S183" s="273"/>
      <c r="T183" s="27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5" t="s">
        <v>175</v>
      </c>
      <c r="AU183" s="275" t="s">
        <v>81</v>
      </c>
      <c r="AV183" s="15" t="s">
        <v>79</v>
      </c>
      <c r="AW183" s="15" t="s">
        <v>33</v>
      </c>
      <c r="AX183" s="15" t="s">
        <v>72</v>
      </c>
      <c r="AY183" s="275" t="s">
        <v>162</v>
      </c>
    </row>
    <row r="184" s="13" customFormat="1">
      <c r="A184" s="13"/>
      <c r="B184" s="234"/>
      <c r="C184" s="235"/>
      <c r="D184" s="227" t="s">
        <v>175</v>
      </c>
      <c r="E184" s="236" t="s">
        <v>19</v>
      </c>
      <c r="F184" s="237" t="s">
        <v>79</v>
      </c>
      <c r="G184" s="235"/>
      <c r="H184" s="238">
        <v>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175</v>
      </c>
      <c r="AU184" s="244" t="s">
        <v>81</v>
      </c>
      <c r="AV184" s="13" t="s">
        <v>81</v>
      </c>
      <c r="AW184" s="13" t="s">
        <v>33</v>
      </c>
      <c r="AX184" s="13" t="s">
        <v>79</v>
      </c>
      <c r="AY184" s="244" t="s">
        <v>162</v>
      </c>
    </row>
    <row r="185" s="2" customFormat="1" ht="16.5" customHeight="1">
      <c r="A185" s="40"/>
      <c r="B185" s="41"/>
      <c r="C185" s="214" t="s">
        <v>7</v>
      </c>
      <c r="D185" s="214" t="s">
        <v>164</v>
      </c>
      <c r="E185" s="215" t="s">
        <v>1443</v>
      </c>
      <c r="F185" s="216" t="s">
        <v>1444</v>
      </c>
      <c r="G185" s="217" t="s">
        <v>381</v>
      </c>
      <c r="H185" s="218">
        <v>1</v>
      </c>
      <c r="I185" s="219"/>
      <c r="J185" s="220">
        <f>ROUND(I185*H185,2)</f>
        <v>0</v>
      </c>
      <c r="K185" s="216" t="s">
        <v>168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0.39332</v>
      </c>
      <c r="R185" s="223">
        <f>Q185*H185</f>
        <v>0.39332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169</v>
      </c>
      <c r="AT185" s="225" t="s">
        <v>164</v>
      </c>
      <c r="AU185" s="225" t="s">
        <v>81</v>
      </c>
      <c r="AY185" s="19" t="s">
        <v>162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169</v>
      </c>
      <c r="BM185" s="225" t="s">
        <v>1445</v>
      </c>
    </row>
    <row r="186" s="2" customFormat="1">
      <c r="A186" s="40"/>
      <c r="B186" s="41"/>
      <c r="C186" s="42"/>
      <c r="D186" s="227" t="s">
        <v>171</v>
      </c>
      <c r="E186" s="42"/>
      <c r="F186" s="228" t="s">
        <v>1444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171</v>
      </c>
      <c r="AU186" s="19" t="s">
        <v>81</v>
      </c>
    </row>
    <row r="187" s="2" customFormat="1">
      <c r="A187" s="40"/>
      <c r="B187" s="41"/>
      <c r="C187" s="42"/>
      <c r="D187" s="232" t="s">
        <v>173</v>
      </c>
      <c r="E187" s="42"/>
      <c r="F187" s="233" t="s">
        <v>1446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173</v>
      </c>
      <c r="AU187" s="19" t="s">
        <v>81</v>
      </c>
    </row>
    <row r="188" s="15" customFormat="1">
      <c r="A188" s="15"/>
      <c r="B188" s="266"/>
      <c r="C188" s="267"/>
      <c r="D188" s="227" t="s">
        <v>175</v>
      </c>
      <c r="E188" s="268" t="s">
        <v>19</v>
      </c>
      <c r="F188" s="269" t="s">
        <v>1413</v>
      </c>
      <c r="G188" s="267"/>
      <c r="H188" s="268" t="s">
        <v>19</v>
      </c>
      <c r="I188" s="270"/>
      <c r="J188" s="267"/>
      <c r="K188" s="267"/>
      <c r="L188" s="271"/>
      <c r="M188" s="272"/>
      <c r="N188" s="273"/>
      <c r="O188" s="273"/>
      <c r="P188" s="273"/>
      <c r="Q188" s="273"/>
      <c r="R188" s="273"/>
      <c r="S188" s="273"/>
      <c r="T188" s="27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5" t="s">
        <v>175</v>
      </c>
      <c r="AU188" s="275" t="s">
        <v>81</v>
      </c>
      <c r="AV188" s="15" t="s">
        <v>79</v>
      </c>
      <c r="AW188" s="15" t="s">
        <v>33</v>
      </c>
      <c r="AX188" s="15" t="s">
        <v>72</v>
      </c>
      <c r="AY188" s="275" t="s">
        <v>162</v>
      </c>
    </row>
    <row r="189" s="13" customFormat="1">
      <c r="A189" s="13"/>
      <c r="B189" s="234"/>
      <c r="C189" s="235"/>
      <c r="D189" s="227" t="s">
        <v>175</v>
      </c>
      <c r="E189" s="236" t="s">
        <v>19</v>
      </c>
      <c r="F189" s="237" t="s">
        <v>79</v>
      </c>
      <c r="G189" s="235"/>
      <c r="H189" s="238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175</v>
      </c>
      <c r="AU189" s="244" t="s">
        <v>81</v>
      </c>
      <c r="AV189" s="13" t="s">
        <v>81</v>
      </c>
      <c r="AW189" s="13" t="s">
        <v>33</v>
      </c>
      <c r="AX189" s="13" t="s">
        <v>79</v>
      </c>
      <c r="AY189" s="244" t="s">
        <v>162</v>
      </c>
    </row>
    <row r="190" s="2" customFormat="1" ht="16.5" customHeight="1">
      <c r="A190" s="40"/>
      <c r="B190" s="41"/>
      <c r="C190" s="214" t="s">
        <v>312</v>
      </c>
      <c r="D190" s="214" t="s">
        <v>164</v>
      </c>
      <c r="E190" s="215" t="s">
        <v>1447</v>
      </c>
      <c r="F190" s="216" t="s">
        <v>1448</v>
      </c>
      <c r="G190" s="217" t="s">
        <v>381</v>
      </c>
      <c r="H190" s="218">
        <v>1</v>
      </c>
      <c r="I190" s="219"/>
      <c r="J190" s="220">
        <f>ROUND(I190*H190,2)</f>
        <v>0</v>
      </c>
      <c r="K190" s="216" t="s">
        <v>388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1.3100000000000001</v>
      </c>
      <c r="T190" s="224">
        <f>S190*H190</f>
        <v>1.3100000000000001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169</v>
      </c>
      <c r="AT190" s="225" t="s">
        <v>164</v>
      </c>
      <c r="AU190" s="225" t="s">
        <v>81</v>
      </c>
      <c r="AY190" s="19" t="s">
        <v>162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169</v>
      </c>
      <c r="BM190" s="225" t="s">
        <v>1449</v>
      </c>
    </row>
    <row r="191" s="2" customFormat="1">
      <c r="A191" s="40"/>
      <c r="B191" s="41"/>
      <c r="C191" s="42"/>
      <c r="D191" s="227" t="s">
        <v>171</v>
      </c>
      <c r="E191" s="42"/>
      <c r="F191" s="228" t="s">
        <v>1448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171</v>
      </c>
      <c r="AU191" s="19" t="s">
        <v>81</v>
      </c>
    </row>
    <row r="192" s="15" customFormat="1">
      <c r="A192" s="15"/>
      <c r="B192" s="266"/>
      <c r="C192" s="267"/>
      <c r="D192" s="227" t="s">
        <v>175</v>
      </c>
      <c r="E192" s="268" t="s">
        <v>19</v>
      </c>
      <c r="F192" s="269" t="s">
        <v>1450</v>
      </c>
      <c r="G192" s="267"/>
      <c r="H192" s="268" t="s">
        <v>19</v>
      </c>
      <c r="I192" s="270"/>
      <c r="J192" s="267"/>
      <c r="K192" s="267"/>
      <c r="L192" s="271"/>
      <c r="M192" s="272"/>
      <c r="N192" s="273"/>
      <c r="O192" s="273"/>
      <c r="P192" s="273"/>
      <c r="Q192" s="273"/>
      <c r="R192" s="273"/>
      <c r="S192" s="273"/>
      <c r="T192" s="27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5" t="s">
        <v>175</v>
      </c>
      <c r="AU192" s="275" t="s">
        <v>81</v>
      </c>
      <c r="AV192" s="15" t="s">
        <v>79</v>
      </c>
      <c r="AW192" s="15" t="s">
        <v>33</v>
      </c>
      <c r="AX192" s="15" t="s">
        <v>72</v>
      </c>
      <c r="AY192" s="275" t="s">
        <v>162</v>
      </c>
    </row>
    <row r="193" s="13" customFormat="1">
      <c r="A193" s="13"/>
      <c r="B193" s="234"/>
      <c r="C193" s="235"/>
      <c r="D193" s="227" t="s">
        <v>175</v>
      </c>
      <c r="E193" s="236" t="s">
        <v>19</v>
      </c>
      <c r="F193" s="237" t="s">
        <v>79</v>
      </c>
      <c r="G193" s="235"/>
      <c r="H193" s="238">
        <v>1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175</v>
      </c>
      <c r="AU193" s="244" t="s">
        <v>81</v>
      </c>
      <c r="AV193" s="13" t="s">
        <v>81</v>
      </c>
      <c r="AW193" s="13" t="s">
        <v>33</v>
      </c>
      <c r="AX193" s="13" t="s">
        <v>79</v>
      </c>
      <c r="AY193" s="244" t="s">
        <v>162</v>
      </c>
    </row>
    <row r="194" s="2" customFormat="1" ht="16.5" customHeight="1">
      <c r="A194" s="40"/>
      <c r="B194" s="41"/>
      <c r="C194" s="214" t="s">
        <v>315</v>
      </c>
      <c r="D194" s="214" t="s">
        <v>164</v>
      </c>
      <c r="E194" s="215" t="s">
        <v>1451</v>
      </c>
      <c r="F194" s="216" t="s">
        <v>1452</v>
      </c>
      <c r="G194" s="217" t="s">
        <v>381</v>
      </c>
      <c r="H194" s="218">
        <v>1</v>
      </c>
      <c r="I194" s="219"/>
      <c r="J194" s="220">
        <f>ROUND(I194*H194,2)</f>
        <v>0</v>
      </c>
      <c r="K194" s="216" t="s">
        <v>388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1.3100000000000001</v>
      </c>
      <c r="T194" s="224">
        <f>S194*H194</f>
        <v>1.3100000000000001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169</v>
      </c>
      <c r="AT194" s="225" t="s">
        <v>164</v>
      </c>
      <c r="AU194" s="225" t="s">
        <v>81</v>
      </c>
      <c r="AY194" s="19" t="s">
        <v>162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169</v>
      </c>
      <c r="BM194" s="225" t="s">
        <v>1453</v>
      </c>
    </row>
    <row r="195" s="2" customFormat="1">
      <c r="A195" s="40"/>
      <c r="B195" s="41"/>
      <c r="C195" s="42"/>
      <c r="D195" s="227" t="s">
        <v>171</v>
      </c>
      <c r="E195" s="42"/>
      <c r="F195" s="228" t="s">
        <v>1452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171</v>
      </c>
      <c r="AU195" s="19" t="s">
        <v>81</v>
      </c>
    </row>
    <row r="196" s="15" customFormat="1">
      <c r="A196" s="15"/>
      <c r="B196" s="266"/>
      <c r="C196" s="267"/>
      <c r="D196" s="227" t="s">
        <v>175</v>
      </c>
      <c r="E196" s="268" t="s">
        <v>19</v>
      </c>
      <c r="F196" s="269" t="s">
        <v>1450</v>
      </c>
      <c r="G196" s="267"/>
      <c r="H196" s="268" t="s">
        <v>19</v>
      </c>
      <c r="I196" s="270"/>
      <c r="J196" s="267"/>
      <c r="K196" s="267"/>
      <c r="L196" s="271"/>
      <c r="M196" s="272"/>
      <c r="N196" s="273"/>
      <c r="O196" s="273"/>
      <c r="P196" s="273"/>
      <c r="Q196" s="273"/>
      <c r="R196" s="273"/>
      <c r="S196" s="273"/>
      <c r="T196" s="27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5" t="s">
        <v>175</v>
      </c>
      <c r="AU196" s="275" t="s">
        <v>81</v>
      </c>
      <c r="AV196" s="15" t="s">
        <v>79</v>
      </c>
      <c r="AW196" s="15" t="s">
        <v>33</v>
      </c>
      <c r="AX196" s="15" t="s">
        <v>72</v>
      </c>
      <c r="AY196" s="275" t="s">
        <v>162</v>
      </c>
    </row>
    <row r="197" s="13" customFormat="1">
      <c r="A197" s="13"/>
      <c r="B197" s="234"/>
      <c r="C197" s="235"/>
      <c r="D197" s="227" t="s">
        <v>175</v>
      </c>
      <c r="E197" s="236" t="s">
        <v>19</v>
      </c>
      <c r="F197" s="237" t="s">
        <v>79</v>
      </c>
      <c r="G197" s="235"/>
      <c r="H197" s="238">
        <v>1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175</v>
      </c>
      <c r="AU197" s="244" t="s">
        <v>81</v>
      </c>
      <c r="AV197" s="13" t="s">
        <v>81</v>
      </c>
      <c r="AW197" s="13" t="s">
        <v>33</v>
      </c>
      <c r="AX197" s="13" t="s">
        <v>79</v>
      </c>
      <c r="AY197" s="244" t="s">
        <v>162</v>
      </c>
    </row>
    <row r="198" s="2" customFormat="1" ht="16.5" customHeight="1">
      <c r="A198" s="40"/>
      <c r="B198" s="41"/>
      <c r="C198" s="214" t="s">
        <v>322</v>
      </c>
      <c r="D198" s="214" t="s">
        <v>164</v>
      </c>
      <c r="E198" s="215" t="s">
        <v>1454</v>
      </c>
      <c r="F198" s="216" t="s">
        <v>1455</v>
      </c>
      <c r="G198" s="217" t="s">
        <v>381</v>
      </c>
      <c r="H198" s="218">
        <v>1</v>
      </c>
      <c r="I198" s="219"/>
      <c r="J198" s="220">
        <f>ROUND(I198*H198,2)</f>
        <v>0</v>
      </c>
      <c r="K198" s="216" t="s">
        <v>168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0.41999999999999998</v>
      </c>
      <c r="T198" s="224">
        <f>S198*H198</f>
        <v>0.41999999999999998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169</v>
      </c>
      <c r="AT198" s="225" t="s">
        <v>164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169</v>
      </c>
      <c r="BM198" s="225" t="s">
        <v>1456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1457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>
      <c r="A200" s="40"/>
      <c r="B200" s="41"/>
      <c r="C200" s="42"/>
      <c r="D200" s="232" t="s">
        <v>173</v>
      </c>
      <c r="E200" s="42"/>
      <c r="F200" s="233" t="s">
        <v>1458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173</v>
      </c>
      <c r="AU200" s="19" t="s">
        <v>81</v>
      </c>
    </row>
    <row r="201" s="15" customFormat="1">
      <c r="A201" s="15"/>
      <c r="B201" s="266"/>
      <c r="C201" s="267"/>
      <c r="D201" s="227" t="s">
        <v>175</v>
      </c>
      <c r="E201" s="268" t="s">
        <v>19</v>
      </c>
      <c r="F201" s="269" t="s">
        <v>1450</v>
      </c>
      <c r="G201" s="267"/>
      <c r="H201" s="268" t="s">
        <v>19</v>
      </c>
      <c r="I201" s="270"/>
      <c r="J201" s="267"/>
      <c r="K201" s="267"/>
      <c r="L201" s="271"/>
      <c r="M201" s="272"/>
      <c r="N201" s="273"/>
      <c r="O201" s="273"/>
      <c r="P201" s="273"/>
      <c r="Q201" s="273"/>
      <c r="R201" s="273"/>
      <c r="S201" s="273"/>
      <c r="T201" s="27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5" t="s">
        <v>175</v>
      </c>
      <c r="AU201" s="275" t="s">
        <v>81</v>
      </c>
      <c r="AV201" s="15" t="s">
        <v>79</v>
      </c>
      <c r="AW201" s="15" t="s">
        <v>33</v>
      </c>
      <c r="AX201" s="15" t="s">
        <v>72</v>
      </c>
      <c r="AY201" s="275" t="s">
        <v>162</v>
      </c>
    </row>
    <row r="202" s="13" customFormat="1">
      <c r="A202" s="13"/>
      <c r="B202" s="234"/>
      <c r="C202" s="235"/>
      <c r="D202" s="227" t="s">
        <v>175</v>
      </c>
      <c r="E202" s="236" t="s">
        <v>19</v>
      </c>
      <c r="F202" s="237" t="s">
        <v>79</v>
      </c>
      <c r="G202" s="235"/>
      <c r="H202" s="238">
        <v>1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175</v>
      </c>
      <c r="AU202" s="244" t="s">
        <v>81</v>
      </c>
      <c r="AV202" s="13" t="s">
        <v>81</v>
      </c>
      <c r="AW202" s="13" t="s">
        <v>33</v>
      </c>
      <c r="AX202" s="13" t="s">
        <v>79</v>
      </c>
      <c r="AY202" s="244" t="s">
        <v>162</v>
      </c>
    </row>
    <row r="203" s="2" customFormat="1" ht="16.5" customHeight="1">
      <c r="A203" s="40"/>
      <c r="B203" s="41"/>
      <c r="C203" s="214" t="s">
        <v>329</v>
      </c>
      <c r="D203" s="214" t="s">
        <v>164</v>
      </c>
      <c r="E203" s="215" t="s">
        <v>1459</v>
      </c>
      <c r="F203" s="216" t="s">
        <v>1460</v>
      </c>
      <c r="G203" s="217" t="s">
        <v>381</v>
      </c>
      <c r="H203" s="218">
        <v>1</v>
      </c>
      <c r="I203" s="219"/>
      <c r="J203" s="220">
        <f>ROUND(I203*H203,2)</f>
        <v>0</v>
      </c>
      <c r="K203" s="216" t="s">
        <v>168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0.32000000000000001</v>
      </c>
      <c r="T203" s="224">
        <f>S203*H203</f>
        <v>0.32000000000000001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169</v>
      </c>
      <c r="AT203" s="225" t="s">
        <v>164</v>
      </c>
      <c r="AU203" s="225" t="s">
        <v>81</v>
      </c>
      <c r="AY203" s="19" t="s">
        <v>162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169</v>
      </c>
      <c r="BM203" s="225" t="s">
        <v>1461</v>
      </c>
    </row>
    <row r="204" s="2" customFormat="1">
      <c r="A204" s="40"/>
      <c r="B204" s="41"/>
      <c r="C204" s="42"/>
      <c r="D204" s="227" t="s">
        <v>171</v>
      </c>
      <c r="E204" s="42"/>
      <c r="F204" s="228" t="s">
        <v>1462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171</v>
      </c>
      <c r="AU204" s="19" t="s">
        <v>81</v>
      </c>
    </row>
    <row r="205" s="2" customFormat="1">
      <c r="A205" s="40"/>
      <c r="B205" s="41"/>
      <c r="C205" s="42"/>
      <c r="D205" s="232" t="s">
        <v>173</v>
      </c>
      <c r="E205" s="42"/>
      <c r="F205" s="233" t="s">
        <v>1463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173</v>
      </c>
      <c r="AU205" s="19" t="s">
        <v>81</v>
      </c>
    </row>
    <row r="206" s="15" customFormat="1">
      <c r="A206" s="15"/>
      <c r="B206" s="266"/>
      <c r="C206" s="267"/>
      <c r="D206" s="227" t="s">
        <v>175</v>
      </c>
      <c r="E206" s="268" t="s">
        <v>19</v>
      </c>
      <c r="F206" s="269" t="s">
        <v>1450</v>
      </c>
      <c r="G206" s="267"/>
      <c r="H206" s="268" t="s">
        <v>19</v>
      </c>
      <c r="I206" s="270"/>
      <c r="J206" s="267"/>
      <c r="K206" s="267"/>
      <c r="L206" s="271"/>
      <c r="M206" s="272"/>
      <c r="N206" s="273"/>
      <c r="O206" s="273"/>
      <c r="P206" s="273"/>
      <c r="Q206" s="273"/>
      <c r="R206" s="273"/>
      <c r="S206" s="273"/>
      <c r="T206" s="27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5" t="s">
        <v>175</v>
      </c>
      <c r="AU206" s="275" t="s">
        <v>81</v>
      </c>
      <c r="AV206" s="15" t="s">
        <v>79</v>
      </c>
      <c r="AW206" s="15" t="s">
        <v>33</v>
      </c>
      <c r="AX206" s="15" t="s">
        <v>72</v>
      </c>
      <c r="AY206" s="275" t="s">
        <v>162</v>
      </c>
    </row>
    <row r="207" s="13" customFormat="1">
      <c r="A207" s="13"/>
      <c r="B207" s="234"/>
      <c r="C207" s="235"/>
      <c r="D207" s="227" t="s">
        <v>175</v>
      </c>
      <c r="E207" s="236" t="s">
        <v>19</v>
      </c>
      <c r="F207" s="237" t="s">
        <v>79</v>
      </c>
      <c r="G207" s="235"/>
      <c r="H207" s="238">
        <v>1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175</v>
      </c>
      <c r="AU207" s="244" t="s">
        <v>81</v>
      </c>
      <c r="AV207" s="13" t="s">
        <v>81</v>
      </c>
      <c r="AW207" s="13" t="s">
        <v>33</v>
      </c>
      <c r="AX207" s="13" t="s">
        <v>79</v>
      </c>
      <c r="AY207" s="244" t="s">
        <v>162</v>
      </c>
    </row>
    <row r="208" s="12" customFormat="1" ht="22.8" customHeight="1">
      <c r="A208" s="12"/>
      <c r="B208" s="198"/>
      <c r="C208" s="199"/>
      <c r="D208" s="200" t="s">
        <v>71</v>
      </c>
      <c r="E208" s="212" t="s">
        <v>728</v>
      </c>
      <c r="F208" s="212" t="s">
        <v>729</v>
      </c>
      <c r="G208" s="199"/>
      <c r="H208" s="199"/>
      <c r="I208" s="202"/>
      <c r="J208" s="213">
        <f>BK208</f>
        <v>0</v>
      </c>
      <c r="K208" s="199"/>
      <c r="L208" s="204"/>
      <c r="M208" s="205"/>
      <c r="N208" s="206"/>
      <c r="O208" s="206"/>
      <c r="P208" s="207">
        <f>SUM(P209:P211)</f>
        <v>0</v>
      </c>
      <c r="Q208" s="206"/>
      <c r="R208" s="207">
        <f>SUM(R209:R211)</f>
        <v>0</v>
      </c>
      <c r="S208" s="206"/>
      <c r="T208" s="208">
        <f>SUM(T209:T211)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9" t="s">
        <v>79</v>
      </c>
      <c r="AT208" s="210" t="s">
        <v>71</v>
      </c>
      <c r="AU208" s="210" t="s">
        <v>79</v>
      </c>
      <c r="AY208" s="209" t="s">
        <v>162</v>
      </c>
      <c r="BK208" s="211">
        <f>SUM(BK209:BK211)</f>
        <v>0</v>
      </c>
    </row>
    <row r="209" s="2" customFormat="1" ht="24.15" customHeight="1">
      <c r="A209" s="40"/>
      <c r="B209" s="41"/>
      <c r="C209" s="214" t="s">
        <v>336</v>
      </c>
      <c r="D209" s="214" t="s">
        <v>164</v>
      </c>
      <c r="E209" s="215" t="s">
        <v>1362</v>
      </c>
      <c r="F209" s="216" t="s">
        <v>1363</v>
      </c>
      <c r="G209" s="217" t="s">
        <v>212</v>
      </c>
      <c r="H209" s="218">
        <v>38.970999999999997</v>
      </c>
      <c r="I209" s="219"/>
      <c r="J209" s="220">
        <f>ROUND(I209*H209,2)</f>
        <v>0</v>
      </c>
      <c r="K209" s="216" t="s">
        <v>168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169</v>
      </c>
      <c r="AT209" s="225" t="s">
        <v>164</v>
      </c>
      <c r="AU209" s="225" t="s">
        <v>81</v>
      </c>
      <c r="AY209" s="19" t="s">
        <v>162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169</v>
      </c>
      <c r="BM209" s="225" t="s">
        <v>1464</v>
      </c>
    </row>
    <row r="210" s="2" customFormat="1">
      <c r="A210" s="40"/>
      <c r="B210" s="41"/>
      <c r="C210" s="42"/>
      <c r="D210" s="227" t="s">
        <v>171</v>
      </c>
      <c r="E210" s="42"/>
      <c r="F210" s="228" t="s">
        <v>1365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171</v>
      </c>
      <c r="AU210" s="19" t="s">
        <v>81</v>
      </c>
    </row>
    <row r="211" s="2" customFormat="1">
      <c r="A211" s="40"/>
      <c r="B211" s="41"/>
      <c r="C211" s="42"/>
      <c r="D211" s="232" t="s">
        <v>173</v>
      </c>
      <c r="E211" s="42"/>
      <c r="F211" s="233" t="s">
        <v>1366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173</v>
      </c>
      <c r="AU211" s="19" t="s">
        <v>81</v>
      </c>
    </row>
    <row r="212" s="12" customFormat="1" ht="25.92" customHeight="1">
      <c r="A212" s="12"/>
      <c r="B212" s="198"/>
      <c r="C212" s="199"/>
      <c r="D212" s="200" t="s">
        <v>71</v>
      </c>
      <c r="E212" s="201" t="s">
        <v>1127</v>
      </c>
      <c r="F212" s="201" t="s">
        <v>1128</v>
      </c>
      <c r="G212" s="199"/>
      <c r="H212" s="199"/>
      <c r="I212" s="202"/>
      <c r="J212" s="203">
        <f>BK212</f>
        <v>0</v>
      </c>
      <c r="K212" s="199"/>
      <c r="L212" s="204"/>
      <c r="M212" s="205"/>
      <c r="N212" s="206"/>
      <c r="O212" s="206"/>
      <c r="P212" s="207">
        <f>SUM(P213:P217)</f>
        <v>0</v>
      </c>
      <c r="Q212" s="206"/>
      <c r="R212" s="207">
        <f>SUM(R213:R217)</f>
        <v>0</v>
      </c>
      <c r="S212" s="206"/>
      <c r="T212" s="208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9" t="s">
        <v>169</v>
      </c>
      <c r="AT212" s="210" t="s">
        <v>71</v>
      </c>
      <c r="AU212" s="210" t="s">
        <v>72</v>
      </c>
      <c r="AY212" s="209" t="s">
        <v>162</v>
      </c>
      <c r="BK212" s="211">
        <f>SUM(BK213:BK217)</f>
        <v>0</v>
      </c>
    </row>
    <row r="213" s="2" customFormat="1" ht="16.5" customHeight="1">
      <c r="A213" s="40"/>
      <c r="B213" s="41"/>
      <c r="C213" s="214" t="s">
        <v>343</v>
      </c>
      <c r="D213" s="214" t="s">
        <v>164</v>
      </c>
      <c r="E213" s="215" t="s">
        <v>1367</v>
      </c>
      <c r="F213" s="216" t="s">
        <v>1368</v>
      </c>
      <c r="G213" s="217" t="s">
        <v>1131</v>
      </c>
      <c r="H213" s="218">
        <v>8</v>
      </c>
      <c r="I213" s="219"/>
      <c r="J213" s="220">
        <f>ROUND(I213*H213,2)</f>
        <v>0</v>
      </c>
      <c r="K213" s="216" t="s">
        <v>168</v>
      </c>
      <c r="L213" s="46"/>
      <c r="M213" s="221" t="s">
        <v>19</v>
      </c>
      <c r="N213" s="222" t="s">
        <v>43</v>
      </c>
      <c r="O213" s="86"/>
      <c r="P213" s="223">
        <f>O213*H213</f>
        <v>0</v>
      </c>
      <c r="Q213" s="223">
        <v>0</v>
      </c>
      <c r="R213" s="223">
        <f>Q213*H213</f>
        <v>0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1132</v>
      </c>
      <c r="AT213" s="225" t="s">
        <v>164</v>
      </c>
      <c r="AU213" s="225" t="s">
        <v>79</v>
      </c>
      <c r="AY213" s="19" t="s">
        <v>162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79</v>
      </c>
      <c r="BK213" s="226">
        <f>ROUND(I213*H213,2)</f>
        <v>0</v>
      </c>
      <c r="BL213" s="19" t="s">
        <v>1132</v>
      </c>
      <c r="BM213" s="225" t="s">
        <v>1465</v>
      </c>
    </row>
    <row r="214" s="2" customFormat="1">
      <c r="A214" s="40"/>
      <c r="B214" s="41"/>
      <c r="C214" s="42"/>
      <c r="D214" s="227" t="s">
        <v>171</v>
      </c>
      <c r="E214" s="42"/>
      <c r="F214" s="228" t="s">
        <v>1370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171</v>
      </c>
      <c r="AU214" s="19" t="s">
        <v>79</v>
      </c>
    </row>
    <row r="215" s="2" customFormat="1">
      <c r="A215" s="40"/>
      <c r="B215" s="41"/>
      <c r="C215" s="42"/>
      <c r="D215" s="232" t="s">
        <v>173</v>
      </c>
      <c r="E215" s="42"/>
      <c r="F215" s="233" t="s">
        <v>1371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173</v>
      </c>
      <c r="AU215" s="19" t="s">
        <v>79</v>
      </c>
    </row>
    <row r="216" s="15" customFormat="1">
      <c r="A216" s="15"/>
      <c r="B216" s="266"/>
      <c r="C216" s="267"/>
      <c r="D216" s="227" t="s">
        <v>175</v>
      </c>
      <c r="E216" s="268" t="s">
        <v>19</v>
      </c>
      <c r="F216" s="269" t="s">
        <v>1372</v>
      </c>
      <c r="G216" s="267"/>
      <c r="H216" s="268" t="s">
        <v>19</v>
      </c>
      <c r="I216" s="270"/>
      <c r="J216" s="267"/>
      <c r="K216" s="267"/>
      <c r="L216" s="271"/>
      <c r="M216" s="272"/>
      <c r="N216" s="273"/>
      <c r="O216" s="273"/>
      <c r="P216" s="273"/>
      <c r="Q216" s="273"/>
      <c r="R216" s="273"/>
      <c r="S216" s="273"/>
      <c r="T216" s="27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5" t="s">
        <v>175</v>
      </c>
      <c r="AU216" s="275" t="s">
        <v>79</v>
      </c>
      <c r="AV216" s="15" t="s">
        <v>79</v>
      </c>
      <c r="AW216" s="15" t="s">
        <v>33</v>
      </c>
      <c r="AX216" s="15" t="s">
        <v>72</v>
      </c>
      <c r="AY216" s="275" t="s">
        <v>162</v>
      </c>
    </row>
    <row r="217" s="13" customFormat="1">
      <c r="A217" s="13"/>
      <c r="B217" s="234"/>
      <c r="C217" s="235"/>
      <c r="D217" s="227" t="s">
        <v>175</v>
      </c>
      <c r="E217" s="236" t="s">
        <v>19</v>
      </c>
      <c r="F217" s="237" t="s">
        <v>217</v>
      </c>
      <c r="G217" s="235"/>
      <c r="H217" s="238">
        <v>8</v>
      </c>
      <c r="I217" s="239"/>
      <c r="J217" s="235"/>
      <c r="K217" s="235"/>
      <c r="L217" s="240"/>
      <c r="M217" s="280"/>
      <c r="N217" s="281"/>
      <c r="O217" s="281"/>
      <c r="P217" s="281"/>
      <c r="Q217" s="281"/>
      <c r="R217" s="281"/>
      <c r="S217" s="281"/>
      <c r="T217" s="28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175</v>
      </c>
      <c r="AU217" s="244" t="s">
        <v>79</v>
      </c>
      <c r="AV217" s="13" t="s">
        <v>81</v>
      </c>
      <c r="AW217" s="13" t="s">
        <v>33</v>
      </c>
      <c r="AX217" s="13" t="s">
        <v>79</v>
      </c>
      <c r="AY217" s="244" t="s">
        <v>162</v>
      </c>
    </row>
    <row r="218" s="2" customFormat="1" ht="6.96" customHeight="1">
      <c r="A218" s="40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46"/>
      <c r="M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</row>
  </sheetData>
  <sheetProtection sheet="1" autoFilter="0" formatColumns="0" formatRows="0" objects="1" scenarios="1" spinCount="100000" saltValue="FraCZdIkJDUyZqNdNkjpyi5s1NAgQvZG+xGpLJU/+EKT7kzqBBd81iGR0OiBa4vRoblEXkOhFAYVypA8wq/5tg==" hashValue="ZhblCcpGk8PM+frfpyVGHeERlXI7B2cog6ZThzqcM9QCe21kEnXaKdUsP2RCVx25HH6gVQGfS5WLK/cwXK1ciw==" algorithmName="SHA-512" password="CC35"/>
  <autoFilter ref="C85:K21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6_01/131313701"/>
    <hyperlink ref="F102" r:id="rId2" display="https://podminky.urs.cz/item/CS_URS_2026_01/162211321"/>
    <hyperlink ref="F105" r:id="rId3" display="https://podminky.urs.cz/item/CS_URS_2026_01/162211329"/>
    <hyperlink ref="F109" r:id="rId4" display="https://podminky.urs.cz/item/CS_URS_2026_01/162751137"/>
    <hyperlink ref="F112" r:id="rId5" display="https://podminky.urs.cz/item/CS_URS_2026_01/167111102"/>
    <hyperlink ref="F115" r:id="rId6" display="https://podminky.urs.cz/item/CS_URS_2026_01/171201231"/>
    <hyperlink ref="F119" r:id="rId7" display="https://podminky.urs.cz/item/CS_URS_2026_01/171251201"/>
    <hyperlink ref="F122" r:id="rId8" display="https://podminky.urs.cz/item/CS_URS_2026_01/181111131"/>
    <hyperlink ref="F129" r:id="rId9" display="https://podminky.urs.cz/item/CS_URS_2026_01/274313811"/>
    <hyperlink ref="F135" r:id="rId10" display="https://podminky.urs.cz/item/CS_URS_2026_01/275313811"/>
    <hyperlink ref="F146" r:id="rId11" display="https://podminky.urs.cz/item/CS_URS_2026_01/593415121"/>
    <hyperlink ref="F182" r:id="rId12" display="https://podminky.urs.cz/item/CS_URS_2026_01/936005221"/>
    <hyperlink ref="F187" r:id="rId13" display="https://podminky.urs.cz/item/CS_URS_2026_01/936005231"/>
    <hyperlink ref="F200" r:id="rId14" display="https://podminky.urs.cz/item/CS_URS_2026_01/966001112"/>
    <hyperlink ref="F205" r:id="rId15" display="https://podminky.urs.cz/item/CS_URS_2026_01/966001113"/>
    <hyperlink ref="F211" r:id="rId16" display="https://podminky.urs.cz/item/CS_URS_2026_01/998231411"/>
    <hyperlink ref="F215" r:id="rId17" display="https://podminky.urs.cz/item/CS_URS_2026_01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1466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1467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5. 3. 2026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ROUND((SUM(BE109:BE969)),  2)</f>
        <v>0</v>
      </c>
      <c r="G35" s="40"/>
      <c r="H35" s="40"/>
      <c r="I35" s="159">
        <v>0.20999999999999999</v>
      </c>
      <c r="J35" s="158">
        <f>ROUND(((SUM(BE109:BE969))*I35),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ROUND((SUM(BF109:BF969)),  2)</f>
        <v>0</v>
      </c>
      <c r="G36" s="40"/>
      <c r="H36" s="40"/>
      <c r="I36" s="159">
        <v>0.12</v>
      </c>
      <c r="J36" s="158">
        <f>ROUND(((SUM(BF109:BF969))*I36),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ROUND((SUM(BG109:BG969)),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ROUND((SUM(BH109:BH969)),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ROUND((SUM(BI109:BI969)),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Komplexní revitalizace budov Závodu Míru č. 339/144 a č. 303/142, K. Vary - přípravné práce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1466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05.01 - Stavební část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p.p.č.339/144 a 303/142, k.ú. Stará Role</v>
      </c>
      <c r="G56" s="42"/>
      <c r="H56" s="42"/>
      <c r="I56" s="34" t="s">
        <v>23</v>
      </c>
      <c r="J56" s="74" t="str">
        <f>IF(J14="","",J14)</f>
        <v>5. 3. 2026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Základní škola a střední škola K. Vary, p. o.</v>
      </c>
      <c r="G58" s="42"/>
      <c r="H58" s="42"/>
      <c r="I58" s="34" t="s">
        <v>31</v>
      </c>
      <c r="J58" s="38" t="str">
        <f>E23</f>
        <v>Ing. arch. Břetislav Kubíček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Bc. Martin Frous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130</v>
      </c>
      <c r="D61" s="173"/>
      <c r="E61" s="173"/>
      <c r="F61" s="173"/>
      <c r="G61" s="173"/>
      <c r="H61" s="173"/>
      <c r="I61" s="173"/>
      <c r="J61" s="174" t="s">
        <v>131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132</v>
      </c>
    </row>
    <row r="64" s="9" customFormat="1" ht="24.96" customHeight="1">
      <c r="A64" s="9"/>
      <c r="B64" s="176"/>
      <c r="C64" s="177"/>
      <c r="D64" s="178" t="s">
        <v>133</v>
      </c>
      <c r="E64" s="179"/>
      <c r="F64" s="179"/>
      <c r="G64" s="179"/>
      <c r="H64" s="179"/>
      <c r="I64" s="179"/>
      <c r="J64" s="180">
        <f>J110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134</v>
      </c>
      <c r="E65" s="184"/>
      <c r="F65" s="184"/>
      <c r="G65" s="184"/>
      <c r="H65" s="184"/>
      <c r="I65" s="184"/>
      <c r="J65" s="185">
        <f>J111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135</v>
      </c>
      <c r="E66" s="184"/>
      <c r="F66" s="184"/>
      <c r="G66" s="184"/>
      <c r="H66" s="184"/>
      <c r="I66" s="184"/>
      <c r="J66" s="185">
        <f>J134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136</v>
      </c>
      <c r="E67" s="184"/>
      <c r="F67" s="184"/>
      <c r="G67" s="184"/>
      <c r="H67" s="184"/>
      <c r="I67" s="184"/>
      <c r="J67" s="185">
        <f>J207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139</v>
      </c>
      <c r="E68" s="184"/>
      <c r="F68" s="184"/>
      <c r="G68" s="184"/>
      <c r="H68" s="184"/>
      <c r="I68" s="184"/>
      <c r="J68" s="185">
        <f>J216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140</v>
      </c>
      <c r="E69" s="184"/>
      <c r="F69" s="184"/>
      <c r="G69" s="184"/>
      <c r="H69" s="184"/>
      <c r="I69" s="184"/>
      <c r="J69" s="185">
        <f>J255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141</v>
      </c>
      <c r="E70" s="184"/>
      <c r="F70" s="184"/>
      <c r="G70" s="184"/>
      <c r="H70" s="184"/>
      <c r="I70" s="184"/>
      <c r="J70" s="185">
        <f>J263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1468</v>
      </c>
      <c r="E71" s="184"/>
      <c r="F71" s="184"/>
      <c r="G71" s="184"/>
      <c r="H71" s="184"/>
      <c r="I71" s="184"/>
      <c r="J71" s="185">
        <f>J343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142</v>
      </c>
      <c r="E72" s="184"/>
      <c r="F72" s="184"/>
      <c r="G72" s="184"/>
      <c r="H72" s="184"/>
      <c r="I72" s="184"/>
      <c r="J72" s="185">
        <f>J361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143</v>
      </c>
      <c r="E73" s="179"/>
      <c r="F73" s="179"/>
      <c r="G73" s="179"/>
      <c r="H73" s="179"/>
      <c r="I73" s="179"/>
      <c r="J73" s="180">
        <f>J365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144</v>
      </c>
      <c r="E74" s="184"/>
      <c r="F74" s="184"/>
      <c r="G74" s="184"/>
      <c r="H74" s="184"/>
      <c r="I74" s="184"/>
      <c r="J74" s="185">
        <f>J366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1469</v>
      </c>
      <c r="E75" s="184"/>
      <c r="F75" s="184"/>
      <c r="G75" s="184"/>
      <c r="H75" s="184"/>
      <c r="I75" s="184"/>
      <c r="J75" s="185">
        <f>J387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1470</v>
      </c>
      <c r="E76" s="184"/>
      <c r="F76" s="184"/>
      <c r="G76" s="184"/>
      <c r="H76" s="184"/>
      <c r="I76" s="184"/>
      <c r="J76" s="185">
        <f>J430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145</v>
      </c>
      <c r="E77" s="184"/>
      <c r="F77" s="184"/>
      <c r="G77" s="184"/>
      <c r="H77" s="184"/>
      <c r="I77" s="184"/>
      <c r="J77" s="185">
        <f>J488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1471</v>
      </c>
      <c r="E78" s="184"/>
      <c r="F78" s="184"/>
      <c r="G78" s="184"/>
      <c r="H78" s="184"/>
      <c r="I78" s="184"/>
      <c r="J78" s="185">
        <f>J505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1472</v>
      </c>
      <c r="E79" s="184"/>
      <c r="F79" s="184"/>
      <c r="G79" s="184"/>
      <c r="H79" s="184"/>
      <c r="I79" s="184"/>
      <c r="J79" s="185">
        <f>J574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2"/>
      <c r="C80" s="127"/>
      <c r="D80" s="183" t="s">
        <v>1473</v>
      </c>
      <c r="E80" s="184"/>
      <c r="F80" s="184"/>
      <c r="G80" s="184"/>
      <c r="H80" s="184"/>
      <c r="I80" s="184"/>
      <c r="J80" s="185">
        <f>J660</f>
        <v>0</v>
      </c>
      <c r="K80" s="127"/>
      <c r="L80" s="18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2"/>
      <c r="C81" s="127"/>
      <c r="D81" s="183" t="s">
        <v>1474</v>
      </c>
      <c r="E81" s="184"/>
      <c r="F81" s="184"/>
      <c r="G81" s="184"/>
      <c r="H81" s="184"/>
      <c r="I81" s="184"/>
      <c r="J81" s="185">
        <f>J769</f>
        <v>0</v>
      </c>
      <c r="K81" s="127"/>
      <c r="L81" s="18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2"/>
      <c r="C82" s="127"/>
      <c r="D82" s="183" t="s">
        <v>1475</v>
      </c>
      <c r="E82" s="184"/>
      <c r="F82" s="184"/>
      <c r="G82" s="184"/>
      <c r="H82" s="184"/>
      <c r="I82" s="184"/>
      <c r="J82" s="185">
        <f>J859</f>
        <v>0</v>
      </c>
      <c r="K82" s="127"/>
      <c r="L82" s="18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2"/>
      <c r="C83" s="127"/>
      <c r="D83" s="183" t="s">
        <v>146</v>
      </c>
      <c r="E83" s="184"/>
      <c r="F83" s="184"/>
      <c r="G83" s="184"/>
      <c r="H83" s="184"/>
      <c r="I83" s="184"/>
      <c r="J83" s="185">
        <f>J902</f>
        <v>0</v>
      </c>
      <c r="K83" s="127"/>
      <c r="L83" s="18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2"/>
      <c r="C84" s="127"/>
      <c r="D84" s="183" t="s">
        <v>1476</v>
      </c>
      <c r="E84" s="184"/>
      <c r="F84" s="184"/>
      <c r="G84" s="184"/>
      <c r="H84" s="184"/>
      <c r="I84" s="184"/>
      <c r="J84" s="185">
        <f>J923</f>
        <v>0</v>
      </c>
      <c r="K84" s="127"/>
      <c r="L84" s="18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9" customFormat="1" ht="24.96" customHeight="1">
      <c r="A85" s="9"/>
      <c r="B85" s="176"/>
      <c r="C85" s="177"/>
      <c r="D85" s="178" t="s">
        <v>850</v>
      </c>
      <c r="E85" s="179"/>
      <c r="F85" s="179"/>
      <c r="G85" s="179"/>
      <c r="H85" s="179"/>
      <c r="I85" s="179"/>
      <c r="J85" s="180">
        <f>J944</f>
        <v>0</v>
      </c>
      <c r="K85" s="177"/>
      <c r="L85" s="18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="10" customFormat="1" ht="19.92" customHeight="1">
      <c r="A86" s="10"/>
      <c r="B86" s="182"/>
      <c r="C86" s="127"/>
      <c r="D86" s="183" t="s">
        <v>852</v>
      </c>
      <c r="E86" s="184"/>
      <c r="F86" s="184"/>
      <c r="G86" s="184"/>
      <c r="H86" s="184"/>
      <c r="I86" s="184"/>
      <c r="J86" s="185">
        <f>J945</f>
        <v>0</v>
      </c>
      <c r="K86" s="127"/>
      <c r="L86" s="186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9" customFormat="1" ht="24.96" customHeight="1">
      <c r="A87" s="9"/>
      <c r="B87" s="176"/>
      <c r="C87" s="177"/>
      <c r="D87" s="178" t="s">
        <v>853</v>
      </c>
      <c r="E87" s="179"/>
      <c r="F87" s="179"/>
      <c r="G87" s="179"/>
      <c r="H87" s="179"/>
      <c r="I87" s="179"/>
      <c r="J87" s="180">
        <f>J965</f>
        <v>0</v>
      </c>
      <c r="K87" s="177"/>
      <c r="L87" s="18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="2" customFormat="1" ht="21.84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3" s="2" customFormat="1" ht="6.96" customHeight="1">
      <c r="A93" s="40"/>
      <c r="B93" s="63"/>
      <c r="C93" s="64"/>
      <c r="D93" s="64"/>
      <c r="E93" s="64"/>
      <c r="F93" s="64"/>
      <c r="G93" s="64"/>
      <c r="H93" s="64"/>
      <c r="I93" s="64"/>
      <c r="J93" s="64"/>
      <c r="K93" s="64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4.96" customHeight="1">
      <c r="A94" s="40"/>
      <c r="B94" s="41"/>
      <c r="C94" s="25" t="s">
        <v>147</v>
      </c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16</v>
      </c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26.25" customHeight="1">
      <c r="A97" s="40"/>
      <c r="B97" s="41"/>
      <c r="C97" s="42"/>
      <c r="D97" s="42"/>
      <c r="E97" s="171" t="str">
        <f>E7</f>
        <v>Komplexní revitalizace budov Závodu Míru č. 339/144 a č. 303/142, K. Vary - přípravné práce</v>
      </c>
      <c r="F97" s="34"/>
      <c r="G97" s="34"/>
      <c r="H97" s="34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" customFormat="1" ht="12" customHeight="1">
      <c r="B98" s="23"/>
      <c r="C98" s="34" t="s">
        <v>125</v>
      </c>
      <c r="D98" s="24"/>
      <c r="E98" s="24"/>
      <c r="F98" s="24"/>
      <c r="G98" s="24"/>
      <c r="H98" s="24"/>
      <c r="I98" s="24"/>
      <c r="J98" s="24"/>
      <c r="K98" s="24"/>
      <c r="L98" s="22"/>
    </row>
    <row r="99" s="2" customFormat="1" ht="16.5" customHeight="1">
      <c r="A99" s="40"/>
      <c r="B99" s="41"/>
      <c r="C99" s="42"/>
      <c r="D99" s="42"/>
      <c r="E99" s="171" t="s">
        <v>1466</v>
      </c>
      <c r="F99" s="42"/>
      <c r="G99" s="42"/>
      <c r="H99" s="42"/>
      <c r="I99" s="42"/>
      <c r="J99" s="42"/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2" customHeight="1">
      <c r="A100" s="40"/>
      <c r="B100" s="41"/>
      <c r="C100" s="34" t="s">
        <v>127</v>
      </c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6.5" customHeight="1">
      <c r="A101" s="40"/>
      <c r="B101" s="41"/>
      <c r="C101" s="42"/>
      <c r="D101" s="42"/>
      <c r="E101" s="71" t="str">
        <f>E11</f>
        <v>05.01 - Stavební část</v>
      </c>
      <c r="F101" s="42"/>
      <c r="G101" s="42"/>
      <c r="H101" s="42"/>
      <c r="I101" s="42"/>
      <c r="J101" s="42"/>
      <c r="K101" s="42"/>
      <c r="L101" s="14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4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2" customHeight="1">
      <c r="A103" s="40"/>
      <c r="B103" s="41"/>
      <c r="C103" s="34" t="s">
        <v>21</v>
      </c>
      <c r="D103" s="42"/>
      <c r="E103" s="42"/>
      <c r="F103" s="29" t="str">
        <f>F14</f>
        <v>p.p.č.339/144 a 303/142, k.ú. Stará Role</v>
      </c>
      <c r="G103" s="42"/>
      <c r="H103" s="42"/>
      <c r="I103" s="34" t="s">
        <v>23</v>
      </c>
      <c r="J103" s="74" t="str">
        <f>IF(J14="","",J14)</f>
        <v>5. 3. 2026</v>
      </c>
      <c r="K103" s="42"/>
      <c r="L103" s="14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6.96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14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25.65" customHeight="1">
      <c r="A105" s="40"/>
      <c r="B105" s="41"/>
      <c r="C105" s="34" t="s">
        <v>25</v>
      </c>
      <c r="D105" s="42"/>
      <c r="E105" s="42"/>
      <c r="F105" s="29" t="str">
        <f>E17</f>
        <v>Základní škola a střední škola K. Vary, p. o.</v>
      </c>
      <c r="G105" s="42"/>
      <c r="H105" s="42"/>
      <c r="I105" s="34" t="s">
        <v>31</v>
      </c>
      <c r="J105" s="38" t="str">
        <f>E23</f>
        <v>Ing. arch. Břetislav Kubíček</v>
      </c>
      <c r="K105" s="42"/>
      <c r="L105" s="146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5.15" customHeight="1">
      <c r="A106" s="40"/>
      <c r="B106" s="41"/>
      <c r="C106" s="34" t="s">
        <v>29</v>
      </c>
      <c r="D106" s="42"/>
      <c r="E106" s="42"/>
      <c r="F106" s="29" t="str">
        <f>IF(E20="","",E20)</f>
        <v>Vyplň údaj</v>
      </c>
      <c r="G106" s="42"/>
      <c r="H106" s="42"/>
      <c r="I106" s="34" t="s">
        <v>34</v>
      </c>
      <c r="J106" s="38" t="str">
        <f>E26</f>
        <v>Bc. Martin Frous</v>
      </c>
      <c r="K106" s="42"/>
      <c r="L106" s="146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0.32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146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11" customFormat="1" ht="29.28" customHeight="1">
      <c r="A108" s="187"/>
      <c r="B108" s="188"/>
      <c r="C108" s="189" t="s">
        <v>148</v>
      </c>
      <c r="D108" s="190" t="s">
        <v>57</v>
      </c>
      <c r="E108" s="190" t="s">
        <v>53</v>
      </c>
      <c r="F108" s="190" t="s">
        <v>54</v>
      </c>
      <c r="G108" s="190" t="s">
        <v>149</v>
      </c>
      <c r="H108" s="190" t="s">
        <v>150</v>
      </c>
      <c r="I108" s="190" t="s">
        <v>151</v>
      </c>
      <c r="J108" s="190" t="s">
        <v>131</v>
      </c>
      <c r="K108" s="191" t="s">
        <v>152</v>
      </c>
      <c r="L108" s="192"/>
      <c r="M108" s="94" t="s">
        <v>19</v>
      </c>
      <c r="N108" s="95" t="s">
        <v>42</v>
      </c>
      <c r="O108" s="95" t="s">
        <v>153</v>
      </c>
      <c r="P108" s="95" t="s">
        <v>154</v>
      </c>
      <c r="Q108" s="95" t="s">
        <v>155</v>
      </c>
      <c r="R108" s="95" t="s">
        <v>156</v>
      </c>
      <c r="S108" s="95" t="s">
        <v>157</v>
      </c>
      <c r="T108" s="96" t="s">
        <v>158</v>
      </c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</row>
    <row r="109" s="2" customFormat="1" ht="22.8" customHeight="1">
      <c r="A109" s="40"/>
      <c r="B109" s="41"/>
      <c r="C109" s="101" t="s">
        <v>159</v>
      </c>
      <c r="D109" s="42"/>
      <c r="E109" s="42"/>
      <c r="F109" s="42"/>
      <c r="G109" s="42"/>
      <c r="H109" s="42"/>
      <c r="I109" s="42"/>
      <c r="J109" s="193">
        <f>BK109</f>
        <v>0</v>
      </c>
      <c r="K109" s="42"/>
      <c r="L109" s="46"/>
      <c r="M109" s="97"/>
      <c r="N109" s="194"/>
      <c r="O109" s="98"/>
      <c r="P109" s="195">
        <f>P110+P365+P944+P965</f>
        <v>0</v>
      </c>
      <c r="Q109" s="98"/>
      <c r="R109" s="195">
        <f>R110+R365+R944+R965</f>
        <v>115.89882552</v>
      </c>
      <c r="S109" s="98"/>
      <c r="T109" s="196">
        <f>T110+T365+T944+T965</f>
        <v>5.2836550000000004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71</v>
      </c>
      <c r="AU109" s="19" t="s">
        <v>132</v>
      </c>
      <c r="BK109" s="197">
        <f>BK110+BK365+BK944+BK965</f>
        <v>0</v>
      </c>
    </row>
    <row r="110" s="12" customFormat="1" ht="25.92" customHeight="1">
      <c r="A110" s="12"/>
      <c r="B110" s="198"/>
      <c r="C110" s="199"/>
      <c r="D110" s="200" t="s">
        <v>71</v>
      </c>
      <c r="E110" s="201" t="s">
        <v>160</v>
      </c>
      <c r="F110" s="201" t="s">
        <v>161</v>
      </c>
      <c r="G110" s="199"/>
      <c r="H110" s="199"/>
      <c r="I110" s="202"/>
      <c r="J110" s="203">
        <f>BK110</f>
        <v>0</v>
      </c>
      <c r="K110" s="199"/>
      <c r="L110" s="204"/>
      <c r="M110" s="205"/>
      <c r="N110" s="206"/>
      <c r="O110" s="206"/>
      <c r="P110" s="207">
        <f>P111+P134+P207+P216+P255+P263+P343+P361</f>
        <v>0</v>
      </c>
      <c r="Q110" s="206"/>
      <c r="R110" s="207">
        <f>R111+R134+R207+R216+R255+R263+R343+R361</f>
        <v>101.36864287</v>
      </c>
      <c r="S110" s="206"/>
      <c r="T110" s="208">
        <f>T111+T134+T207+T216+T255+T263+T343+T361</f>
        <v>5.2765500000000003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9" t="s">
        <v>79</v>
      </c>
      <c r="AT110" s="210" t="s">
        <v>71</v>
      </c>
      <c r="AU110" s="210" t="s">
        <v>72</v>
      </c>
      <c r="AY110" s="209" t="s">
        <v>162</v>
      </c>
      <c r="BK110" s="211">
        <f>BK111+BK134+BK207+BK216+BK255+BK263+BK343+BK361</f>
        <v>0</v>
      </c>
    </row>
    <row r="111" s="12" customFormat="1" ht="22.8" customHeight="1">
      <c r="A111" s="12"/>
      <c r="B111" s="198"/>
      <c r="C111" s="199"/>
      <c r="D111" s="200" t="s">
        <v>71</v>
      </c>
      <c r="E111" s="212" t="s">
        <v>79</v>
      </c>
      <c r="F111" s="212" t="s">
        <v>163</v>
      </c>
      <c r="G111" s="199"/>
      <c r="H111" s="199"/>
      <c r="I111" s="202"/>
      <c r="J111" s="213">
        <f>BK111</f>
        <v>0</v>
      </c>
      <c r="K111" s="199"/>
      <c r="L111" s="204"/>
      <c r="M111" s="205"/>
      <c r="N111" s="206"/>
      <c r="O111" s="206"/>
      <c r="P111" s="207">
        <f>SUM(P112:P133)</f>
        <v>0</v>
      </c>
      <c r="Q111" s="206"/>
      <c r="R111" s="207">
        <f>SUM(R112:R133)</f>
        <v>0</v>
      </c>
      <c r="S111" s="206"/>
      <c r="T111" s="208">
        <f>SUM(T112:T133)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9" t="s">
        <v>79</v>
      </c>
      <c r="AT111" s="210" t="s">
        <v>71</v>
      </c>
      <c r="AU111" s="210" t="s">
        <v>79</v>
      </c>
      <c r="AY111" s="209" t="s">
        <v>162</v>
      </c>
      <c r="BK111" s="211">
        <f>SUM(BK112:BK133)</f>
        <v>0</v>
      </c>
    </row>
    <row r="112" s="2" customFormat="1" ht="33" customHeight="1">
      <c r="A112" s="40"/>
      <c r="B112" s="41"/>
      <c r="C112" s="214" t="s">
        <v>79</v>
      </c>
      <c r="D112" s="214" t="s">
        <v>164</v>
      </c>
      <c r="E112" s="215" t="s">
        <v>191</v>
      </c>
      <c r="F112" s="216" t="s">
        <v>192</v>
      </c>
      <c r="G112" s="217" t="s">
        <v>167</v>
      </c>
      <c r="H112" s="218">
        <v>8.3810000000000002</v>
      </c>
      <c r="I112" s="219"/>
      <c r="J112" s="220">
        <f>ROUND(I112*H112,2)</f>
        <v>0</v>
      </c>
      <c r="K112" s="216" t="s">
        <v>168</v>
      </c>
      <c r="L112" s="46"/>
      <c r="M112" s="221" t="s">
        <v>19</v>
      </c>
      <c r="N112" s="222" t="s">
        <v>43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169</v>
      </c>
      <c r="AT112" s="225" t="s">
        <v>164</v>
      </c>
      <c r="AU112" s="225" t="s">
        <v>81</v>
      </c>
      <c r="AY112" s="19" t="s">
        <v>162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169</v>
      </c>
      <c r="BM112" s="225" t="s">
        <v>1477</v>
      </c>
    </row>
    <row r="113" s="2" customFormat="1">
      <c r="A113" s="40"/>
      <c r="B113" s="41"/>
      <c r="C113" s="42"/>
      <c r="D113" s="227" t="s">
        <v>171</v>
      </c>
      <c r="E113" s="42"/>
      <c r="F113" s="228" t="s">
        <v>194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171</v>
      </c>
      <c r="AU113" s="19" t="s">
        <v>81</v>
      </c>
    </row>
    <row r="114" s="2" customFormat="1">
      <c r="A114" s="40"/>
      <c r="B114" s="41"/>
      <c r="C114" s="42"/>
      <c r="D114" s="232" t="s">
        <v>173</v>
      </c>
      <c r="E114" s="42"/>
      <c r="F114" s="233" t="s">
        <v>195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173</v>
      </c>
      <c r="AU114" s="19" t="s">
        <v>81</v>
      </c>
    </row>
    <row r="115" s="13" customFormat="1">
      <c r="A115" s="13"/>
      <c r="B115" s="234"/>
      <c r="C115" s="235"/>
      <c r="D115" s="227" t="s">
        <v>175</v>
      </c>
      <c r="E115" s="236" t="s">
        <v>19</v>
      </c>
      <c r="F115" s="237" t="s">
        <v>1478</v>
      </c>
      <c r="G115" s="235"/>
      <c r="H115" s="238">
        <v>3</v>
      </c>
      <c r="I115" s="239"/>
      <c r="J115" s="235"/>
      <c r="K115" s="235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175</v>
      </c>
      <c r="AU115" s="244" t="s">
        <v>81</v>
      </c>
      <c r="AV115" s="13" t="s">
        <v>81</v>
      </c>
      <c r="AW115" s="13" t="s">
        <v>33</v>
      </c>
      <c r="AX115" s="13" t="s">
        <v>72</v>
      </c>
      <c r="AY115" s="244" t="s">
        <v>162</v>
      </c>
    </row>
    <row r="116" s="13" customFormat="1">
      <c r="A116" s="13"/>
      <c r="B116" s="234"/>
      <c r="C116" s="235"/>
      <c r="D116" s="227" t="s">
        <v>175</v>
      </c>
      <c r="E116" s="236" t="s">
        <v>19</v>
      </c>
      <c r="F116" s="237" t="s">
        <v>1479</v>
      </c>
      <c r="G116" s="235"/>
      <c r="H116" s="238">
        <v>5.3810000000000002</v>
      </c>
      <c r="I116" s="239"/>
      <c r="J116" s="235"/>
      <c r="K116" s="235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175</v>
      </c>
      <c r="AU116" s="244" t="s">
        <v>81</v>
      </c>
      <c r="AV116" s="13" t="s">
        <v>81</v>
      </c>
      <c r="AW116" s="13" t="s">
        <v>33</v>
      </c>
      <c r="AX116" s="13" t="s">
        <v>72</v>
      </c>
      <c r="AY116" s="244" t="s">
        <v>162</v>
      </c>
    </row>
    <row r="117" s="14" customFormat="1">
      <c r="A117" s="14"/>
      <c r="B117" s="245"/>
      <c r="C117" s="246"/>
      <c r="D117" s="227" t="s">
        <v>175</v>
      </c>
      <c r="E117" s="247" t="s">
        <v>19</v>
      </c>
      <c r="F117" s="248" t="s">
        <v>177</v>
      </c>
      <c r="G117" s="246"/>
      <c r="H117" s="249">
        <v>8.3810000000000002</v>
      </c>
      <c r="I117" s="250"/>
      <c r="J117" s="246"/>
      <c r="K117" s="246"/>
      <c r="L117" s="251"/>
      <c r="M117" s="252"/>
      <c r="N117" s="253"/>
      <c r="O117" s="253"/>
      <c r="P117" s="253"/>
      <c r="Q117" s="253"/>
      <c r="R117" s="253"/>
      <c r="S117" s="253"/>
      <c r="T117" s="25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5" t="s">
        <v>175</v>
      </c>
      <c r="AU117" s="255" t="s">
        <v>81</v>
      </c>
      <c r="AV117" s="14" t="s">
        <v>169</v>
      </c>
      <c r="AW117" s="14" t="s">
        <v>33</v>
      </c>
      <c r="AX117" s="14" t="s">
        <v>79</v>
      </c>
      <c r="AY117" s="255" t="s">
        <v>162</v>
      </c>
    </row>
    <row r="118" s="2" customFormat="1" ht="37.8" customHeight="1">
      <c r="A118" s="40"/>
      <c r="B118" s="41"/>
      <c r="C118" s="214" t="s">
        <v>81</v>
      </c>
      <c r="D118" s="214" t="s">
        <v>164</v>
      </c>
      <c r="E118" s="215" t="s">
        <v>198</v>
      </c>
      <c r="F118" s="216" t="s">
        <v>199</v>
      </c>
      <c r="G118" s="217" t="s">
        <v>167</v>
      </c>
      <c r="H118" s="218">
        <v>8.3810000000000002</v>
      </c>
      <c r="I118" s="219"/>
      <c r="J118" s="220">
        <f>ROUND(I118*H118,2)</f>
        <v>0</v>
      </c>
      <c r="K118" s="216" t="s">
        <v>168</v>
      </c>
      <c r="L118" s="46"/>
      <c r="M118" s="221" t="s">
        <v>19</v>
      </c>
      <c r="N118" s="222" t="s">
        <v>43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169</v>
      </c>
      <c r="AT118" s="225" t="s">
        <v>164</v>
      </c>
      <c r="AU118" s="225" t="s">
        <v>81</v>
      </c>
      <c r="AY118" s="19" t="s">
        <v>162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169</v>
      </c>
      <c r="BM118" s="225" t="s">
        <v>1480</v>
      </c>
    </row>
    <row r="119" s="2" customFormat="1">
      <c r="A119" s="40"/>
      <c r="B119" s="41"/>
      <c r="C119" s="42"/>
      <c r="D119" s="227" t="s">
        <v>171</v>
      </c>
      <c r="E119" s="42"/>
      <c r="F119" s="228" t="s">
        <v>201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171</v>
      </c>
      <c r="AU119" s="19" t="s">
        <v>81</v>
      </c>
    </row>
    <row r="120" s="2" customFormat="1">
      <c r="A120" s="40"/>
      <c r="B120" s="41"/>
      <c r="C120" s="42"/>
      <c r="D120" s="232" t="s">
        <v>173</v>
      </c>
      <c r="E120" s="42"/>
      <c r="F120" s="233" t="s">
        <v>202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173</v>
      </c>
      <c r="AU120" s="19" t="s">
        <v>81</v>
      </c>
    </row>
    <row r="121" s="2" customFormat="1" ht="24.15" customHeight="1">
      <c r="A121" s="40"/>
      <c r="B121" s="41"/>
      <c r="C121" s="214" t="s">
        <v>184</v>
      </c>
      <c r="D121" s="214" t="s">
        <v>164</v>
      </c>
      <c r="E121" s="215" t="s">
        <v>1481</v>
      </c>
      <c r="F121" s="216" t="s">
        <v>1482</v>
      </c>
      <c r="G121" s="217" t="s">
        <v>167</v>
      </c>
      <c r="H121" s="218">
        <v>8.3810000000000002</v>
      </c>
      <c r="I121" s="219"/>
      <c r="J121" s="220">
        <f>ROUND(I121*H121,2)</f>
        <v>0</v>
      </c>
      <c r="K121" s="216" t="s">
        <v>168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169</v>
      </c>
      <c r="AT121" s="225" t="s">
        <v>164</v>
      </c>
      <c r="AU121" s="225" t="s">
        <v>81</v>
      </c>
      <c r="AY121" s="19" t="s">
        <v>162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169</v>
      </c>
      <c r="BM121" s="225" t="s">
        <v>1483</v>
      </c>
    </row>
    <row r="122" s="2" customFormat="1">
      <c r="A122" s="40"/>
      <c r="B122" s="41"/>
      <c r="C122" s="42"/>
      <c r="D122" s="227" t="s">
        <v>171</v>
      </c>
      <c r="E122" s="42"/>
      <c r="F122" s="228" t="s">
        <v>1484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171</v>
      </c>
      <c r="AU122" s="19" t="s">
        <v>81</v>
      </c>
    </row>
    <row r="123" s="2" customFormat="1">
      <c r="A123" s="40"/>
      <c r="B123" s="41"/>
      <c r="C123" s="42"/>
      <c r="D123" s="232" t="s">
        <v>173</v>
      </c>
      <c r="E123" s="42"/>
      <c r="F123" s="233" t="s">
        <v>1485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173</v>
      </c>
      <c r="AU123" s="19" t="s">
        <v>81</v>
      </c>
    </row>
    <row r="124" s="2" customFormat="1" ht="24.15" customHeight="1">
      <c r="A124" s="40"/>
      <c r="B124" s="41"/>
      <c r="C124" s="214" t="s">
        <v>169</v>
      </c>
      <c r="D124" s="214" t="s">
        <v>164</v>
      </c>
      <c r="E124" s="215" t="s">
        <v>210</v>
      </c>
      <c r="F124" s="216" t="s">
        <v>211</v>
      </c>
      <c r="G124" s="217" t="s">
        <v>212</v>
      </c>
      <c r="H124" s="218">
        <v>15.086</v>
      </c>
      <c r="I124" s="219"/>
      <c r="J124" s="220">
        <f>ROUND(I124*H124,2)</f>
        <v>0</v>
      </c>
      <c r="K124" s="216" t="s">
        <v>168</v>
      </c>
      <c r="L124" s="46"/>
      <c r="M124" s="221" t="s">
        <v>19</v>
      </c>
      <c r="N124" s="222" t="s">
        <v>43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169</v>
      </c>
      <c r="AT124" s="225" t="s">
        <v>164</v>
      </c>
      <c r="AU124" s="225" t="s">
        <v>81</v>
      </c>
      <c r="AY124" s="19" t="s">
        <v>162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79</v>
      </c>
      <c r="BK124" s="226">
        <f>ROUND(I124*H124,2)</f>
        <v>0</v>
      </c>
      <c r="BL124" s="19" t="s">
        <v>169</v>
      </c>
      <c r="BM124" s="225" t="s">
        <v>1486</v>
      </c>
    </row>
    <row r="125" s="2" customFormat="1">
      <c r="A125" s="40"/>
      <c r="B125" s="41"/>
      <c r="C125" s="42"/>
      <c r="D125" s="227" t="s">
        <v>171</v>
      </c>
      <c r="E125" s="42"/>
      <c r="F125" s="228" t="s">
        <v>214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171</v>
      </c>
      <c r="AU125" s="19" t="s">
        <v>81</v>
      </c>
    </row>
    <row r="126" s="2" customFormat="1">
      <c r="A126" s="40"/>
      <c r="B126" s="41"/>
      <c r="C126" s="42"/>
      <c r="D126" s="232" t="s">
        <v>173</v>
      </c>
      <c r="E126" s="42"/>
      <c r="F126" s="233" t="s">
        <v>215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173</v>
      </c>
      <c r="AU126" s="19" t="s">
        <v>81</v>
      </c>
    </row>
    <row r="127" s="13" customFormat="1">
      <c r="A127" s="13"/>
      <c r="B127" s="234"/>
      <c r="C127" s="235"/>
      <c r="D127" s="227" t="s">
        <v>175</v>
      </c>
      <c r="E127" s="236" t="s">
        <v>19</v>
      </c>
      <c r="F127" s="237" t="s">
        <v>1487</v>
      </c>
      <c r="G127" s="235"/>
      <c r="H127" s="238">
        <v>15.086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175</v>
      </c>
      <c r="AU127" s="244" t="s">
        <v>81</v>
      </c>
      <c r="AV127" s="13" t="s">
        <v>81</v>
      </c>
      <c r="AW127" s="13" t="s">
        <v>33</v>
      </c>
      <c r="AX127" s="13" t="s">
        <v>79</v>
      </c>
      <c r="AY127" s="244" t="s">
        <v>162</v>
      </c>
    </row>
    <row r="128" s="2" customFormat="1" ht="16.5" customHeight="1">
      <c r="A128" s="40"/>
      <c r="B128" s="41"/>
      <c r="C128" s="214" t="s">
        <v>197</v>
      </c>
      <c r="D128" s="214" t="s">
        <v>164</v>
      </c>
      <c r="E128" s="215" t="s">
        <v>218</v>
      </c>
      <c r="F128" s="216" t="s">
        <v>219</v>
      </c>
      <c r="G128" s="217" t="s">
        <v>167</v>
      </c>
      <c r="H128" s="218">
        <v>8.3810000000000002</v>
      </c>
      <c r="I128" s="219"/>
      <c r="J128" s="220">
        <f>ROUND(I128*H128,2)</f>
        <v>0</v>
      </c>
      <c r="K128" s="216" t="s">
        <v>168</v>
      </c>
      <c r="L128" s="46"/>
      <c r="M128" s="221" t="s">
        <v>19</v>
      </c>
      <c r="N128" s="222" t="s">
        <v>43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169</v>
      </c>
      <c r="AT128" s="225" t="s">
        <v>164</v>
      </c>
      <c r="AU128" s="225" t="s">
        <v>81</v>
      </c>
      <c r="AY128" s="19" t="s">
        <v>162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79</v>
      </c>
      <c r="BK128" s="226">
        <f>ROUND(I128*H128,2)</f>
        <v>0</v>
      </c>
      <c r="BL128" s="19" t="s">
        <v>169</v>
      </c>
      <c r="BM128" s="225" t="s">
        <v>1488</v>
      </c>
    </row>
    <row r="129" s="2" customFormat="1">
      <c r="A129" s="40"/>
      <c r="B129" s="41"/>
      <c r="C129" s="42"/>
      <c r="D129" s="227" t="s">
        <v>171</v>
      </c>
      <c r="E129" s="42"/>
      <c r="F129" s="228" t="s">
        <v>221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171</v>
      </c>
      <c r="AU129" s="19" t="s">
        <v>81</v>
      </c>
    </row>
    <row r="130" s="2" customFormat="1">
      <c r="A130" s="40"/>
      <c r="B130" s="41"/>
      <c r="C130" s="42"/>
      <c r="D130" s="232" t="s">
        <v>173</v>
      </c>
      <c r="E130" s="42"/>
      <c r="F130" s="233" t="s">
        <v>222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173</v>
      </c>
      <c r="AU130" s="19" t="s">
        <v>81</v>
      </c>
    </row>
    <row r="131" s="2" customFormat="1" ht="24.15" customHeight="1">
      <c r="A131" s="40"/>
      <c r="B131" s="41"/>
      <c r="C131" s="214" t="s">
        <v>203</v>
      </c>
      <c r="D131" s="214" t="s">
        <v>164</v>
      </c>
      <c r="E131" s="215" t="s">
        <v>243</v>
      </c>
      <c r="F131" s="216" t="s">
        <v>244</v>
      </c>
      <c r="G131" s="217" t="s">
        <v>245</v>
      </c>
      <c r="H131" s="218">
        <v>70</v>
      </c>
      <c r="I131" s="219"/>
      <c r="J131" s="220">
        <f>ROUND(I131*H131,2)</f>
        <v>0</v>
      </c>
      <c r="K131" s="216" t="s">
        <v>168</v>
      </c>
      <c r="L131" s="46"/>
      <c r="M131" s="221" t="s">
        <v>19</v>
      </c>
      <c r="N131" s="222" t="s">
        <v>43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169</v>
      </c>
      <c r="AT131" s="225" t="s">
        <v>164</v>
      </c>
      <c r="AU131" s="225" t="s">
        <v>81</v>
      </c>
      <c r="AY131" s="19" t="s">
        <v>162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79</v>
      </c>
      <c r="BK131" s="226">
        <f>ROUND(I131*H131,2)</f>
        <v>0</v>
      </c>
      <c r="BL131" s="19" t="s">
        <v>169</v>
      </c>
      <c r="BM131" s="225" t="s">
        <v>1489</v>
      </c>
    </row>
    <row r="132" s="2" customFormat="1">
      <c r="A132" s="40"/>
      <c r="B132" s="41"/>
      <c r="C132" s="42"/>
      <c r="D132" s="227" t="s">
        <v>171</v>
      </c>
      <c r="E132" s="42"/>
      <c r="F132" s="228" t="s">
        <v>247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171</v>
      </c>
      <c r="AU132" s="19" t="s">
        <v>81</v>
      </c>
    </row>
    <row r="133" s="2" customFormat="1">
      <c r="A133" s="40"/>
      <c r="B133" s="41"/>
      <c r="C133" s="42"/>
      <c r="D133" s="232" t="s">
        <v>173</v>
      </c>
      <c r="E133" s="42"/>
      <c r="F133" s="233" t="s">
        <v>248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173</v>
      </c>
      <c r="AU133" s="19" t="s">
        <v>81</v>
      </c>
    </row>
    <row r="134" s="12" customFormat="1" ht="22.8" customHeight="1">
      <c r="A134" s="12"/>
      <c r="B134" s="198"/>
      <c r="C134" s="199"/>
      <c r="D134" s="200" t="s">
        <v>71</v>
      </c>
      <c r="E134" s="212" t="s">
        <v>81</v>
      </c>
      <c r="F134" s="212" t="s">
        <v>249</v>
      </c>
      <c r="G134" s="199"/>
      <c r="H134" s="199"/>
      <c r="I134" s="202"/>
      <c r="J134" s="213">
        <f>BK134</f>
        <v>0</v>
      </c>
      <c r="K134" s="199"/>
      <c r="L134" s="204"/>
      <c r="M134" s="205"/>
      <c r="N134" s="206"/>
      <c r="O134" s="206"/>
      <c r="P134" s="207">
        <f>SUM(P135:P206)</f>
        <v>0</v>
      </c>
      <c r="Q134" s="206"/>
      <c r="R134" s="207">
        <f>SUM(R135:R206)</f>
        <v>84.698847109999988</v>
      </c>
      <c r="S134" s="206"/>
      <c r="T134" s="208">
        <f>SUM(T135:T206)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9" t="s">
        <v>79</v>
      </c>
      <c r="AT134" s="210" t="s">
        <v>71</v>
      </c>
      <c r="AU134" s="210" t="s">
        <v>79</v>
      </c>
      <c r="AY134" s="209" t="s">
        <v>162</v>
      </c>
      <c r="BK134" s="211">
        <f>SUM(BK135:BK206)</f>
        <v>0</v>
      </c>
    </row>
    <row r="135" s="2" customFormat="1" ht="33" customHeight="1">
      <c r="A135" s="40"/>
      <c r="B135" s="41"/>
      <c r="C135" s="214" t="s">
        <v>209</v>
      </c>
      <c r="D135" s="214" t="s">
        <v>164</v>
      </c>
      <c r="E135" s="215" t="s">
        <v>258</v>
      </c>
      <c r="F135" s="216" t="s">
        <v>259</v>
      </c>
      <c r="G135" s="217" t="s">
        <v>167</v>
      </c>
      <c r="H135" s="218">
        <v>1.8</v>
      </c>
      <c r="I135" s="219"/>
      <c r="J135" s="220">
        <f>ROUND(I135*H135,2)</f>
        <v>0</v>
      </c>
      <c r="K135" s="216" t="s">
        <v>168</v>
      </c>
      <c r="L135" s="46"/>
      <c r="M135" s="221" t="s">
        <v>19</v>
      </c>
      <c r="N135" s="222" t="s">
        <v>43</v>
      </c>
      <c r="O135" s="86"/>
      <c r="P135" s="223">
        <f>O135*H135</f>
        <v>0</v>
      </c>
      <c r="Q135" s="223">
        <v>1.6299999999999999</v>
      </c>
      <c r="R135" s="223">
        <f>Q135*H135</f>
        <v>2.9339999999999997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169</v>
      </c>
      <c r="AT135" s="225" t="s">
        <v>164</v>
      </c>
      <c r="AU135" s="225" t="s">
        <v>81</v>
      </c>
      <c r="AY135" s="19" t="s">
        <v>162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79</v>
      </c>
      <c r="BK135" s="226">
        <f>ROUND(I135*H135,2)</f>
        <v>0</v>
      </c>
      <c r="BL135" s="19" t="s">
        <v>169</v>
      </c>
      <c r="BM135" s="225" t="s">
        <v>1490</v>
      </c>
    </row>
    <row r="136" s="2" customFormat="1">
      <c r="A136" s="40"/>
      <c r="B136" s="41"/>
      <c r="C136" s="42"/>
      <c r="D136" s="227" t="s">
        <v>171</v>
      </c>
      <c r="E136" s="42"/>
      <c r="F136" s="228" t="s">
        <v>261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171</v>
      </c>
      <c r="AU136" s="19" t="s">
        <v>81</v>
      </c>
    </row>
    <row r="137" s="2" customFormat="1">
      <c r="A137" s="40"/>
      <c r="B137" s="41"/>
      <c r="C137" s="42"/>
      <c r="D137" s="232" t="s">
        <v>173</v>
      </c>
      <c r="E137" s="42"/>
      <c r="F137" s="233" t="s">
        <v>262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173</v>
      </c>
      <c r="AU137" s="19" t="s">
        <v>81</v>
      </c>
    </row>
    <row r="138" s="15" customFormat="1">
      <c r="A138" s="15"/>
      <c r="B138" s="266"/>
      <c r="C138" s="267"/>
      <c r="D138" s="227" t="s">
        <v>175</v>
      </c>
      <c r="E138" s="268" t="s">
        <v>19</v>
      </c>
      <c r="F138" s="269" t="s">
        <v>1161</v>
      </c>
      <c r="G138" s="267"/>
      <c r="H138" s="268" t="s">
        <v>19</v>
      </c>
      <c r="I138" s="270"/>
      <c r="J138" s="267"/>
      <c r="K138" s="267"/>
      <c r="L138" s="271"/>
      <c r="M138" s="272"/>
      <c r="N138" s="273"/>
      <c r="O138" s="273"/>
      <c r="P138" s="273"/>
      <c r="Q138" s="273"/>
      <c r="R138" s="273"/>
      <c r="S138" s="273"/>
      <c r="T138" s="27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5" t="s">
        <v>175</v>
      </c>
      <c r="AU138" s="275" t="s">
        <v>81</v>
      </c>
      <c r="AV138" s="15" t="s">
        <v>79</v>
      </c>
      <c r="AW138" s="15" t="s">
        <v>33</v>
      </c>
      <c r="AX138" s="15" t="s">
        <v>72</v>
      </c>
      <c r="AY138" s="275" t="s">
        <v>162</v>
      </c>
    </row>
    <row r="139" s="13" customFormat="1">
      <c r="A139" s="13"/>
      <c r="B139" s="234"/>
      <c r="C139" s="235"/>
      <c r="D139" s="227" t="s">
        <v>175</v>
      </c>
      <c r="E139" s="236" t="s">
        <v>19</v>
      </c>
      <c r="F139" s="237" t="s">
        <v>1491</v>
      </c>
      <c r="G139" s="235"/>
      <c r="H139" s="238">
        <v>1.8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175</v>
      </c>
      <c r="AU139" s="244" t="s">
        <v>81</v>
      </c>
      <c r="AV139" s="13" t="s">
        <v>81</v>
      </c>
      <c r="AW139" s="13" t="s">
        <v>33</v>
      </c>
      <c r="AX139" s="13" t="s">
        <v>72</v>
      </c>
      <c r="AY139" s="244" t="s">
        <v>162</v>
      </c>
    </row>
    <row r="140" s="14" customFormat="1">
      <c r="A140" s="14"/>
      <c r="B140" s="245"/>
      <c r="C140" s="246"/>
      <c r="D140" s="227" t="s">
        <v>175</v>
      </c>
      <c r="E140" s="247" t="s">
        <v>19</v>
      </c>
      <c r="F140" s="248" t="s">
        <v>177</v>
      </c>
      <c r="G140" s="246"/>
      <c r="H140" s="249">
        <v>1.8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175</v>
      </c>
      <c r="AU140" s="255" t="s">
        <v>81</v>
      </c>
      <c r="AV140" s="14" t="s">
        <v>169</v>
      </c>
      <c r="AW140" s="14" t="s">
        <v>33</v>
      </c>
      <c r="AX140" s="14" t="s">
        <v>79</v>
      </c>
      <c r="AY140" s="255" t="s">
        <v>162</v>
      </c>
    </row>
    <row r="141" s="2" customFormat="1" ht="24.15" customHeight="1">
      <c r="A141" s="40"/>
      <c r="B141" s="41"/>
      <c r="C141" s="214" t="s">
        <v>217</v>
      </c>
      <c r="D141" s="214" t="s">
        <v>164</v>
      </c>
      <c r="E141" s="215" t="s">
        <v>268</v>
      </c>
      <c r="F141" s="216" t="s">
        <v>269</v>
      </c>
      <c r="G141" s="217" t="s">
        <v>245</v>
      </c>
      <c r="H141" s="218">
        <v>24</v>
      </c>
      <c r="I141" s="219"/>
      <c r="J141" s="220">
        <f>ROUND(I141*H141,2)</f>
        <v>0</v>
      </c>
      <c r="K141" s="216" t="s">
        <v>168</v>
      </c>
      <c r="L141" s="46"/>
      <c r="M141" s="221" t="s">
        <v>19</v>
      </c>
      <c r="N141" s="222" t="s">
        <v>43</v>
      </c>
      <c r="O141" s="86"/>
      <c r="P141" s="223">
        <f>O141*H141</f>
        <v>0</v>
      </c>
      <c r="Q141" s="223">
        <v>0.00017000000000000001</v>
      </c>
      <c r="R141" s="223">
        <f>Q141*H141</f>
        <v>0.0040800000000000003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169</v>
      </c>
      <c r="AT141" s="225" t="s">
        <v>164</v>
      </c>
      <c r="AU141" s="225" t="s">
        <v>81</v>
      </c>
      <c r="AY141" s="19" t="s">
        <v>162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169</v>
      </c>
      <c r="BM141" s="225" t="s">
        <v>1492</v>
      </c>
    </row>
    <row r="142" s="2" customFormat="1">
      <c r="A142" s="40"/>
      <c r="B142" s="41"/>
      <c r="C142" s="42"/>
      <c r="D142" s="227" t="s">
        <v>171</v>
      </c>
      <c r="E142" s="42"/>
      <c r="F142" s="228" t="s">
        <v>271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171</v>
      </c>
      <c r="AU142" s="19" t="s">
        <v>81</v>
      </c>
    </row>
    <row r="143" s="2" customFormat="1">
      <c r="A143" s="40"/>
      <c r="B143" s="41"/>
      <c r="C143" s="42"/>
      <c r="D143" s="232" t="s">
        <v>173</v>
      </c>
      <c r="E143" s="42"/>
      <c r="F143" s="233" t="s">
        <v>272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173</v>
      </c>
      <c r="AU143" s="19" t="s">
        <v>81</v>
      </c>
    </row>
    <row r="144" s="13" customFormat="1">
      <c r="A144" s="13"/>
      <c r="B144" s="234"/>
      <c r="C144" s="235"/>
      <c r="D144" s="227" t="s">
        <v>175</v>
      </c>
      <c r="E144" s="236" t="s">
        <v>19</v>
      </c>
      <c r="F144" s="237" t="s">
        <v>1493</v>
      </c>
      <c r="G144" s="235"/>
      <c r="H144" s="238">
        <v>24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81</v>
      </c>
      <c r="AV144" s="13" t="s">
        <v>81</v>
      </c>
      <c r="AW144" s="13" t="s">
        <v>33</v>
      </c>
      <c r="AX144" s="13" t="s">
        <v>72</v>
      </c>
      <c r="AY144" s="244" t="s">
        <v>162</v>
      </c>
    </row>
    <row r="145" s="14" customFormat="1">
      <c r="A145" s="14"/>
      <c r="B145" s="245"/>
      <c r="C145" s="246"/>
      <c r="D145" s="227" t="s">
        <v>175</v>
      </c>
      <c r="E145" s="247" t="s">
        <v>19</v>
      </c>
      <c r="F145" s="248" t="s">
        <v>177</v>
      </c>
      <c r="G145" s="246"/>
      <c r="H145" s="249">
        <v>24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175</v>
      </c>
      <c r="AU145" s="255" t="s">
        <v>81</v>
      </c>
      <c r="AV145" s="14" t="s">
        <v>169</v>
      </c>
      <c r="AW145" s="14" t="s">
        <v>33</v>
      </c>
      <c r="AX145" s="14" t="s">
        <v>79</v>
      </c>
      <c r="AY145" s="255" t="s">
        <v>162</v>
      </c>
    </row>
    <row r="146" s="2" customFormat="1" ht="24.15" customHeight="1">
      <c r="A146" s="40"/>
      <c r="B146" s="41"/>
      <c r="C146" s="256" t="s">
        <v>223</v>
      </c>
      <c r="D146" s="256" t="s">
        <v>237</v>
      </c>
      <c r="E146" s="257" t="s">
        <v>276</v>
      </c>
      <c r="F146" s="258" t="s">
        <v>277</v>
      </c>
      <c r="G146" s="259" t="s">
        <v>245</v>
      </c>
      <c r="H146" s="260">
        <v>14.214</v>
      </c>
      <c r="I146" s="261"/>
      <c r="J146" s="262">
        <f>ROUND(I146*H146,2)</f>
        <v>0</v>
      </c>
      <c r="K146" s="258" t="s">
        <v>168</v>
      </c>
      <c r="L146" s="263"/>
      <c r="M146" s="264" t="s">
        <v>19</v>
      </c>
      <c r="N146" s="265" t="s">
        <v>43</v>
      </c>
      <c r="O146" s="86"/>
      <c r="P146" s="223">
        <f>O146*H146</f>
        <v>0</v>
      </c>
      <c r="Q146" s="223">
        <v>0.00029999999999999997</v>
      </c>
      <c r="R146" s="223">
        <f>Q146*H146</f>
        <v>0.0042642000000000001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217</v>
      </c>
      <c r="AT146" s="225" t="s">
        <v>237</v>
      </c>
      <c r="AU146" s="225" t="s">
        <v>81</v>
      </c>
      <c r="AY146" s="19" t="s">
        <v>162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169</v>
      </c>
      <c r="BM146" s="225" t="s">
        <v>1494</v>
      </c>
    </row>
    <row r="147" s="2" customFormat="1">
      <c r="A147" s="40"/>
      <c r="B147" s="41"/>
      <c r="C147" s="42"/>
      <c r="D147" s="227" t="s">
        <v>171</v>
      </c>
      <c r="E147" s="42"/>
      <c r="F147" s="228" t="s">
        <v>277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171</v>
      </c>
      <c r="AU147" s="19" t="s">
        <v>81</v>
      </c>
    </row>
    <row r="148" s="13" customFormat="1">
      <c r="A148" s="13"/>
      <c r="B148" s="234"/>
      <c r="C148" s="235"/>
      <c r="D148" s="227" t="s">
        <v>175</v>
      </c>
      <c r="E148" s="236" t="s">
        <v>19</v>
      </c>
      <c r="F148" s="237" t="s">
        <v>8</v>
      </c>
      <c r="G148" s="235"/>
      <c r="H148" s="238">
        <v>12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175</v>
      </c>
      <c r="AU148" s="244" t="s">
        <v>81</v>
      </c>
      <c r="AV148" s="13" t="s">
        <v>81</v>
      </c>
      <c r="AW148" s="13" t="s">
        <v>33</v>
      </c>
      <c r="AX148" s="13" t="s">
        <v>79</v>
      </c>
      <c r="AY148" s="244" t="s">
        <v>162</v>
      </c>
    </row>
    <row r="149" s="13" customFormat="1">
      <c r="A149" s="13"/>
      <c r="B149" s="234"/>
      <c r="C149" s="235"/>
      <c r="D149" s="227" t="s">
        <v>175</v>
      </c>
      <c r="E149" s="235"/>
      <c r="F149" s="237" t="s">
        <v>1495</v>
      </c>
      <c r="G149" s="235"/>
      <c r="H149" s="238">
        <v>14.214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175</v>
      </c>
      <c r="AU149" s="244" t="s">
        <v>81</v>
      </c>
      <c r="AV149" s="13" t="s">
        <v>81</v>
      </c>
      <c r="AW149" s="13" t="s">
        <v>4</v>
      </c>
      <c r="AX149" s="13" t="s">
        <v>79</v>
      </c>
      <c r="AY149" s="244" t="s">
        <v>162</v>
      </c>
    </row>
    <row r="150" s="2" customFormat="1" ht="16.5" customHeight="1">
      <c r="A150" s="40"/>
      <c r="B150" s="41"/>
      <c r="C150" s="214" t="s">
        <v>118</v>
      </c>
      <c r="D150" s="214" t="s">
        <v>164</v>
      </c>
      <c r="E150" s="215" t="s">
        <v>291</v>
      </c>
      <c r="F150" s="216" t="s">
        <v>292</v>
      </c>
      <c r="G150" s="217" t="s">
        <v>167</v>
      </c>
      <c r="H150" s="218">
        <v>1.2</v>
      </c>
      <c r="I150" s="219"/>
      <c r="J150" s="220">
        <f>ROUND(I150*H150,2)</f>
        <v>0</v>
      </c>
      <c r="K150" s="216" t="s">
        <v>168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1.6299999999999999</v>
      </c>
      <c r="R150" s="223">
        <f>Q150*H150</f>
        <v>1.9559999999999997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169</v>
      </c>
      <c r="AT150" s="225" t="s">
        <v>164</v>
      </c>
      <c r="AU150" s="225" t="s">
        <v>81</v>
      </c>
      <c r="AY150" s="19" t="s">
        <v>162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169</v>
      </c>
      <c r="BM150" s="225" t="s">
        <v>1496</v>
      </c>
    </row>
    <row r="151" s="2" customFormat="1">
      <c r="A151" s="40"/>
      <c r="B151" s="41"/>
      <c r="C151" s="42"/>
      <c r="D151" s="227" t="s">
        <v>171</v>
      </c>
      <c r="E151" s="42"/>
      <c r="F151" s="228" t="s">
        <v>292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171</v>
      </c>
      <c r="AU151" s="19" t="s">
        <v>81</v>
      </c>
    </row>
    <row r="152" s="2" customFormat="1">
      <c r="A152" s="40"/>
      <c r="B152" s="41"/>
      <c r="C152" s="42"/>
      <c r="D152" s="232" t="s">
        <v>173</v>
      </c>
      <c r="E152" s="42"/>
      <c r="F152" s="233" t="s">
        <v>294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173</v>
      </c>
      <c r="AU152" s="19" t="s">
        <v>81</v>
      </c>
    </row>
    <row r="153" s="15" customFormat="1">
      <c r="A153" s="15"/>
      <c r="B153" s="266"/>
      <c r="C153" s="267"/>
      <c r="D153" s="227" t="s">
        <v>175</v>
      </c>
      <c r="E153" s="268" t="s">
        <v>19</v>
      </c>
      <c r="F153" s="269" t="s">
        <v>1161</v>
      </c>
      <c r="G153" s="267"/>
      <c r="H153" s="268" t="s">
        <v>19</v>
      </c>
      <c r="I153" s="270"/>
      <c r="J153" s="267"/>
      <c r="K153" s="267"/>
      <c r="L153" s="271"/>
      <c r="M153" s="272"/>
      <c r="N153" s="273"/>
      <c r="O153" s="273"/>
      <c r="P153" s="273"/>
      <c r="Q153" s="273"/>
      <c r="R153" s="273"/>
      <c r="S153" s="273"/>
      <c r="T153" s="27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5" t="s">
        <v>175</v>
      </c>
      <c r="AU153" s="275" t="s">
        <v>81</v>
      </c>
      <c r="AV153" s="15" t="s">
        <v>79</v>
      </c>
      <c r="AW153" s="15" t="s">
        <v>33</v>
      </c>
      <c r="AX153" s="15" t="s">
        <v>72</v>
      </c>
      <c r="AY153" s="275" t="s">
        <v>162</v>
      </c>
    </row>
    <row r="154" s="13" customFormat="1">
      <c r="A154" s="13"/>
      <c r="B154" s="234"/>
      <c r="C154" s="235"/>
      <c r="D154" s="227" t="s">
        <v>175</v>
      </c>
      <c r="E154" s="236" t="s">
        <v>19</v>
      </c>
      <c r="F154" s="237" t="s">
        <v>1497</v>
      </c>
      <c r="G154" s="235"/>
      <c r="H154" s="238">
        <v>1.2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175</v>
      </c>
      <c r="AU154" s="244" t="s">
        <v>81</v>
      </c>
      <c r="AV154" s="13" t="s">
        <v>81</v>
      </c>
      <c r="AW154" s="13" t="s">
        <v>33</v>
      </c>
      <c r="AX154" s="13" t="s">
        <v>72</v>
      </c>
      <c r="AY154" s="244" t="s">
        <v>162</v>
      </c>
    </row>
    <row r="155" s="14" customFormat="1">
      <c r="A155" s="14"/>
      <c r="B155" s="245"/>
      <c r="C155" s="246"/>
      <c r="D155" s="227" t="s">
        <v>175</v>
      </c>
      <c r="E155" s="247" t="s">
        <v>19</v>
      </c>
      <c r="F155" s="248" t="s">
        <v>177</v>
      </c>
      <c r="G155" s="246"/>
      <c r="H155" s="249">
        <v>1.2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175</v>
      </c>
      <c r="AU155" s="255" t="s">
        <v>81</v>
      </c>
      <c r="AV155" s="14" t="s">
        <v>169</v>
      </c>
      <c r="AW155" s="14" t="s">
        <v>33</v>
      </c>
      <c r="AX155" s="14" t="s">
        <v>79</v>
      </c>
      <c r="AY155" s="255" t="s">
        <v>162</v>
      </c>
    </row>
    <row r="156" s="2" customFormat="1" ht="24.15" customHeight="1">
      <c r="A156" s="40"/>
      <c r="B156" s="41"/>
      <c r="C156" s="214" t="s">
        <v>121</v>
      </c>
      <c r="D156" s="214" t="s">
        <v>164</v>
      </c>
      <c r="E156" s="215" t="s">
        <v>305</v>
      </c>
      <c r="F156" s="216" t="s">
        <v>306</v>
      </c>
      <c r="G156" s="217" t="s">
        <v>245</v>
      </c>
      <c r="H156" s="218">
        <v>140</v>
      </c>
      <c r="I156" s="219"/>
      <c r="J156" s="220">
        <f>ROUND(I156*H156,2)</f>
        <v>0</v>
      </c>
      <c r="K156" s="216" t="s">
        <v>168</v>
      </c>
      <c r="L156" s="46"/>
      <c r="M156" s="221" t="s">
        <v>19</v>
      </c>
      <c r="N156" s="222" t="s">
        <v>43</v>
      </c>
      <c r="O156" s="86"/>
      <c r="P156" s="223">
        <f>O156*H156</f>
        <v>0</v>
      </c>
      <c r="Q156" s="223">
        <v>0.00010000000000000001</v>
      </c>
      <c r="R156" s="223">
        <f>Q156*H156</f>
        <v>0.014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169</v>
      </c>
      <c r="AT156" s="225" t="s">
        <v>164</v>
      </c>
      <c r="AU156" s="225" t="s">
        <v>81</v>
      </c>
      <c r="AY156" s="19" t="s">
        <v>162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79</v>
      </c>
      <c r="BK156" s="226">
        <f>ROUND(I156*H156,2)</f>
        <v>0</v>
      </c>
      <c r="BL156" s="19" t="s">
        <v>169</v>
      </c>
      <c r="BM156" s="225" t="s">
        <v>1498</v>
      </c>
    </row>
    <row r="157" s="2" customFormat="1">
      <c r="A157" s="40"/>
      <c r="B157" s="41"/>
      <c r="C157" s="42"/>
      <c r="D157" s="227" t="s">
        <v>171</v>
      </c>
      <c r="E157" s="42"/>
      <c r="F157" s="228" t="s">
        <v>308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171</v>
      </c>
      <c r="AU157" s="19" t="s">
        <v>81</v>
      </c>
    </row>
    <row r="158" s="2" customFormat="1">
      <c r="A158" s="40"/>
      <c r="B158" s="41"/>
      <c r="C158" s="42"/>
      <c r="D158" s="232" t="s">
        <v>173</v>
      </c>
      <c r="E158" s="42"/>
      <c r="F158" s="233" t="s">
        <v>309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173</v>
      </c>
      <c r="AU158" s="19" t="s">
        <v>81</v>
      </c>
    </row>
    <row r="159" s="13" customFormat="1">
      <c r="A159" s="13"/>
      <c r="B159" s="234"/>
      <c r="C159" s="235"/>
      <c r="D159" s="227" t="s">
        <v>175</v>
      </c>
      <c r="E159" s="236" t="s">
        <v>19</v>
      </c>
      <c r="F159" s="237" t="s">
        <v>1499</v>
      </c>
      <c r="G159" s="235"/>
      <c r="H159" s="238">
        <v>140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175</v>
      </c>
      <c r="AU159" s="244" t="s">
        <v>81</v>
      </c>
      <c r="AV159" s="13" t="s">
        <v>81</v>
      </c>
      <c r="AW159" s="13" t="s">
        <v>33</v>
      </c>
      <c r="AX159" s="13" t="s">
        <v>72</v>
      </c>
      <c r="AY159" s="244" t="s">
        <v>162</v>
      </c>
    </row>
    <row r="160" s="14" customFormat="1">
      <c r="A160" s="14"/>
      <c r="B160" s="245"/>
      <c r="C160" s="246"/>
      <c r="D160" s="227" t="s">
        <v>175</v>
      </c>
      <c r="E160" s="247" t="s">
        <v>19</v>
      </c>
      <c r="F160" s="248" t="s">
        <v>177</v>
      </c>
      <c r="G160" s="246"/>
      <c r="H160" s="249">
        <v>140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175</v>
      </c>
      <c r="AU160" s="255" t="s">
        <v>81</v>
      </c>
      <c r="AV160" s="14" t="s">
        <v>169</v>
      </c>
      <c r="AW160" s="14" t="s">
        <v>33</v>
      </c>
      <c r="AX160" s="14" t="s">
        <v>79</v>
      </c>
      <c r="AY160" s="255" t="s">
        <v>162</v>
      </c>
    </row>
    <row r="161" s="2" customFormat="1" ht="24.15" customHeight="1">
      <c r="A161" s="40"/>
      <c r="B161" s="41"/>
      <c r="C161" s="256" t="s">
        <v>8</v>
      </c>
      <c r="D161" s="256" t="s">
        <v>237</v>
      </c>
      <c r="E161" s="257" t="s">
        <v>276</v>
      </c>
      <c r="F161" s="258" t="s">
        <v>277</v>
      </c>
      <c r="G161" s="259" t="s">
        <v>245</v>
      </c>
      <c r="H161" s="260">
        <v>165.83000000000001</v>
      </c>
      <c r="I161" s="261"/>
      <c r="J161" s="262">
        <f>ROUND(I161*H161,2)</f>
        <v>0</v>
      </c>
      <c r="K161" s="258" t="s">
        <v>168</v>
      </c>
      <c r="L161" s="263"/>
      <c r="M161" s="264" t="s">
        <v>19</v>
      </c>
      <c r="N161" s="265" t="s">
        <v>43</v>
      </c>
      <c r="O161" s="86"/>
      <c r="P161" s="223">
        <f>O161*H161</f>
        <v>0</v>
      </c>
      <c r="Q161" s="223">
        <v>0.00029999999999999997</v>
      </c>
      <c r="R161" s="223">
        <f>Q161*H161</f>
        <v>0.049749000000000002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217</v>
      </c>
      <c r="AT161" s="225" t="s">
        <v>237</v>
      </c>
      <c r="AU161" s="225" t="s">
        <v>81</v>
      </c>
      <c r="AY161" s="19" t="s">
        <v>162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79</v>
      </c>
      <c r="BK161" s="226">
        <f>ROUND(I161*H161,2)</f>
        <v>0</v>
      </c>
      <c r="BL161" s="19" t="s">
        <v>169</v>
      </c>
      <c r="BM161" s="225" t="s">
        <v>1500</v>
      </c>
    </row>
    <row r="162" s="2" customFormat="1">
      <c r="A162" s="40"/>
      <c r="B162" s="41"/>
      <c r="C162" s="42"/>
      <c r="D162" s="227" t="s">
        <v>171</v>
      </c>
      <c r="E162" s="42"/>
      <c r="F162" s="228" t="s">
        <v>277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171</v>
      </c>
      <c r="AU162" s="19" t="s">
        <v>81</v>
      </c>
    </row>
    <row r="163" s="13" customFormat="1">
      <c r="A163" s="13"/>
      <c r="B163" s="234"/>
      <c r="C163" s="235"/>
      <c r="D163" s="227" t="s">
        <v>175</v>
      </c>
      <c r="E163" s="236" t="s">
        <v>19</v>
      </c>
      <c r="F163" s="237" t="s">
        <v>881</v>
      </c>
      <c r="G163" s="235"/>
      <c r="H163" s="238">
        <v>140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175</v>
      </c>
      <c r="AU163" s="244" t="s">
        <v>81</v>
      </c>
      <c r="AV163" s="13" t="s">
        <v>81</v>
      </c>
      <c r="AW163" s="13" t="s">
        <v>33</v>
      </c>
      <c r="AX163" s="13" t="s">
        <v>79</v>
      </c>
      <c r="AY163" s="244" t="s">
        <v>162</v>
      </c>
    </row>
    <row r="164" s="13" customFormat="1">
      <c r="A164" s="13"/>
      <c r="B164" s="234"/>
      <c r="C164" s="235"/>
      <c r="D164" s="227" t="s">
        <v>175</v>
      </c>
      <c r="E164" s="235"/>
      <c r="F164" s="237" t="s">
        <v>1501</v>
      </c>
      <c r="G164" s="235"/>
      <c r="H164" s="238">
        <v>165.83000000000001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175</v>
      </c>
      <c r="AU164" s="244" t="s">
        <v>81</v>
      </c>
      <c r="AV164" s="13" t="s">
        <v>81</v>
      </c>
      <c r="AW164" s="13" t="s">
        <v>4</v>
      </c>
      <c r="AX164" s="13" t="s">
        <v>79</v>
      </c>
      <c r="AY164" s="244" t="s">
        <v>162</v>
      </c>
    </row>
    <row r="165" s="2" customFormat="1" ht="24.15" customHeight="1">
      <c r="A165" s="40"/>
      <c r="B165" s="41"/>
      <c r="C165" s="214" t="s">
        <v>250</v>
      </c>
      <c r="D165" s="214" t="s">
        <v>164</v>
      </c>
      <c r="E165" s="215" t="s">
        <v>1502</v>
      </c>
      <c r="F165" s="216" t="s">
        <v>1503</v>
      </c>
      <c r="G165" s="217" t="s">
        <v>167</v>
      </c>
      <c r="H165" s="218">
        <v>10.5</v>
      </c>
      <c r="I165" s="219"/>
      <c r="J165" s="220">
        <f>ROUND(I165*H165,2)</f>
        <v>0</v>
      </c>
      <c r="K165" s="216" t="s">
        <v>168</v>
      </c>
      <c r="L165" s="46"/>
      <c r="M165" s="221" t="s">
        <v>19</v>
      </c>
      <c r="N165" s="222" t="s">
        <v>43</v>
      </c>
      <c r="O165" s="86"/>
      <c r="P165" s="223">
        <f>O165*H165</f>
        <v>0</v>
      </c>
      <c r="Q165" s="223">
        <v>2.1600000000000001</v>
      </c>
      <c r="R165" s="223">
        <f>Q165*H165</f>
        <v>22.68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169</v>
      </c>
      <c r="AT165" s="225" t="s">
        <v>164</v>
      </c>
      <c r="AU165" s="225" t="s">
        <v>81</v>
      </c>
      <c r="AY165" s="19" t="s">
        <v>162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169</v>
      </c>
      <c r="BM165" s="225" t="s">
        <v>1504</v>
      </c>
    </row>
    <row r="166" s="2" customFormat="1">
      <c r="A166" s="40"/>
      <c r="B166" s="41"/>
      <c r="C166" s="42"/>
      <c r="D166" s="227" t="s">
        <v>171</v>
      </c>
      <c r="E166" s="42"/>
      <c r="F166" s="228" t="s">
        <v>1505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171</v>
      </c>
      <c r="AU166" s="19" t="s">
        <v>81</v>
      </c>
    </row>
    <row r="167" s="2" customFormat="1">
      <c r="A167" s="40"/>
      <c r="B167" s="41"/>
      <c r="C167" s="42"/>
      <c r="D167" s="232" t="s">
        <v>173</v>
      </c>
      <c r="E167" s="42"/>
      <c r="F167" s="233" t="s">
        <v>1506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173</v>
      </c>
      <c r="AU167" s="19" t="s">
        <v>81</v>
      </c>
    </row>
    <row r="168" s="13" customFormat="1">
      <c r="A168" s="13"/>
      <c r="B168" s="234"/>
      <c r="C168" s="235"/>
      <c r="D168" s="227" t="s">
        <v>175</v>
      </c>
      <c r="E168" s="236" t="s">
        <v>19</v>
      </c>
      <c r="F168" s="237" t="s">
        <v>1507</v>
      </c>
      <c r="G168" s="235"/>
      <c r="H168" s="238">
        <v>10.5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175</v>
      </c>
      <c r="AU168" s="244" t="s">
        <v>81</v>
      </c>
      <c r="AV168" s="13" t="s">
        <v>81</v>
      </c>
      <c r="AW168" s="13" t="s">
        <v>33</v>
      </c>
      <c r="AX168" s="13" t="s">
        <v>72</v>
      </c>
      <c r="AY168" s="244" t="s">
        <v>162</v>
      </c>
    </row>
    <row r="169" s="14" customFormat="1">
      <c r="A169" s="14"/>
      <c r="B169" s="245"/>
      <c r="C169" s="246"/>
      <c r="D169" s="227" t="s">
        <v>175</v>
      </c>
      <c r="E169" s="247" t="s">
        <v>19</v>
      </c>
      <c r="F169" s="248" t="s">
        <v>177</v>
      </c>
      <c r="G169" s="246"/>
      <c r="H169" s="249">
        <v>10.5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175</v>
      </c>
      <c r="AU169" s="255" t="s">
        <v>81</v>
      </c>
      <c r="AV169" s="14" t="s">
        <v>169</v>
      </c>
      <c r="AW169" s="14" t="s">
        <v>33</v>
      </c>
      <c r="AX169" s="14" t="s">
        <v>79</v>
      </c>
      <c r="AY169" s="255" t="s">
        <v>162</v>
      </c>
    </row>
    <row r="170" s="2" customFormat="1" ht="33" customHeight="1">
      <c r="A170" s="40"/>
      <c r="B170" s="41"/>
      <c r="C170" s="214" t="s">
        <v>257</v>
      </c>
      <c r="D170" s="214" t="s">
        <v>164</v>
      </c>
      <c r="E170" s="215" t="s">
        <v>1508</v>
      </c>
      <c r="F170" s="216" t="s">
        <v>1509</v>
      </c>
      <c r="G170" s="217" t="s">
        <v>167</v>
      </c>
      <c r="H170" s="218">
        <v>21</v>
      </c>
      <c r="I170" s="219"/>
      <c r="J170" s="220">
        <f>ROUND(I170*H170,2)</f>
        <v>0</v>
      </c>
      <c r="K170" s="216" t="s">
        <v>168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0.1885</v>
      </c>
      <c r="R170" s="223">
        <f>Q170*H170</f>
        <v>3.9584999999999999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169</v>
      </c>
      <c r="AT170" s="225" t="s">
        <v>164</v>
      </c>
      <c r="AU170" s="225" t="s">
        <v>81</v>
      </c>
      <c r="AY170" s="19" t="s">
        <v>162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169</v>
      </c>
      <c r="BM170" s="225" t="s">
        <v>1510</v>
      </c>
    </row>
    <row r="171" s="2" customFormat="1">
      <c r="A171" s="40"/>
      <c r="B171" s="41"/>
      <c r="C171" s="42"/>
      <c r="D171" s="227" t="s">
        <v>171</v>
      </c>
      <c r="E171" s="42"/>
      <c r="F171" s="228" t="s">
        <v>1511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171</v>
      </c>
      <c r="AU171" s="19" t="s">
        <v>81</v>
      </c>
    </row>
    <row r="172" s="2" customFormat="1">
      <c r="A172" s="40"/>
      <c r="B172" s="41"/>
      <c r="C172" s="42"/>
      <c r="D172" s="232" t="s">
        <v>173</v>
      </c>
      <c r="E172" s="42"/>
      <c r="F172" s="233" t="s">
        <v>1512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173</v>
      </c>
      <c r="AU172" s="19" t="s">
        <v>81</v>
      </c>
    </row>
    <row r="173" s="13" customFormat="1">
      <c r="A173" s="13"/>
      <c r="B173" s="234"/>
      <c r="C173" s="235"/>
      <c r="D173" s="227" t="s">
        <v>175</v>
      </c>
      <c r="E173" s="236" t="s">
        <v>19</v>
      </c>
      <c r="F173" s="237" t="s">
        <v>1513</v>
      </c>
      <c r="G173" s="235"/>
      <c r="H173" s="238">
        <v>21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175</v>
      </c>
      <c r="AU173" s="244" t="s">
        <v>81</v>
      </c>
      <c r="AV173" s="13" t="s">
        <v>81</v>
      </c>
      <c r="AW173" s="13" t="s">
        <v>33</v>
      </c>
      <c r="AX173" s="13" t="s">
        <v>72</v>
      </c>
      <c r="AY173" s="244" t="s">
        <v>162</v>
      </c>
    </row>
    <row r="174" s="14" customFormat="1">
      <c r="A174" s="14"/>
      <c r="B174" s="245"/>
      <c r="C174" s="246"/>
      <c r="D174" s="227" t="s">
        <v>175</v>
      </c>
      <c r="E174" s="247" t="s">
        <v>19</v>
      </c>
      <c r="F174" s="248" t="s">
        <v>177</v>
      </c>
      <c r="G174" s="246"/>
      <c r="H174" s="249">
        <v>21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175</v>
      </c>
      <c r="AU174" s="255" t="s">
        <v>81</v>
      </c>
      <c r="AV174" s="14" t="s">
        <v>169</v>
      </c>
      <c r="AW174" s="14" t="s">
        <v>33</v>
      </c>
      <c r="AX174" s="14" t="s">
        <v>79</v>
      </c>
      <c r="AY174" s="255" t="s">
        <v>162</v>
      </c>
    </row>
    <row r="175" s="2" customFormat="1" ht="24.15" customHeight="1">
      <c r="A175" s="40"/>
      <c r="B175" s="41"/>
      <c r="C175" s="214" t="s">
        <v>267</v>
      </c>
      <c r="D175" s="214" t="s">
        <v>164</v>
      </c>
      <c r="E175" s="215" t="s">
        <v>1514</v>
      </c>
      <c r="F175" s="216" t="s">
        <v>1515</v>
      </c>
      <c r="G175" s="217" t="s">
        <v>167</v>
      </c>
      <c r="H175" s="218">
        <v>12.5</v>
      </c>
      <c r="I175" s="219"/>
      <c r="J175" s="220">
        <f>ROUND(I175*H175,2)</f>
        <v>0</v>
      </c>
      <c r="K175" s="216" t="s">
        <v>168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2.5018699999999998</v>
      </c>
      <c r="R175" s="223">
        <f>Q175*H175</f>
        <v>31.273374999999998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169</v>
      </c>
      <c r="AT175" s="225" t="s">
        <v>164</v>
      </c>
      <c r="AU175" s="225" t="s">
        <v>81</v>
      </c>
      <c r="AY175" s="19" t="s">
        <v>162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169</v>
      </c>
      <c r="BM175" s="225" t="s">
        <v>1516</v>
      </c>
    </row>
    <row r="176" s="2" customFormat="1">
      <c r="A176" s="40"/>
      <c r="B176" s="41"/>
      <c r="C176" s="42"/>
      <c r="D176" s="227" t="s">
        <v>171</v>
      </c>
      <c r="E176" s="42"/>
      <c r="F176" s="228" t="s">
        <v>1517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171</v>
      </c>
      <c r="AU176" s="19" t="s">
        <v>81</v>
      </c>
    </row>
    <row r="177" s="2" customFormat="1">
      <c r="A177" s="40"/>
      <c r="B177" s="41"/>
      <c r="C177" s="42"/>
      <c r="D177" s="232" t="s">
        <v>173</v>
      </c>
      <c r="E177" s="42"/>
      <c r="F177" s="233" t="s">
        <v>1518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173</v>
      </c>
      <c r="AU177" s="19" t="s">
        <v>81</v>
      </c>
    </row>
    <row r="178" s="2" customFormat="1" ht="24.15" customHeight="1">
      <c r="A178" s="40"/>
      <c r="B178" s="41"/>
      <c r="C178" s="214" t="s">
        <v>275</v>
      </c>
      <c r="D178" s="214" t="s">
        <v>164</v>
      </c>
      <c r="E178" s="215" t="s">
        <v>1519</v>
      </c>
      <c r="F178" s="216" t="s">
        <v>1520</v>
      </c>
      <c r="G178" s="217" t="s">
        <v>245</v>
      </c>
      <c r="H178" s="218">
        <v>62.5</v>
      </c>
      <c r="I178" s="219"/>
      <c r="J178" s="220">
        <f>ROUND(I178*H178,2)</f>
        <v>0</v>
      </c>
      <c r="K178" s="216" t="s">
        <v>168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0.001</v>
      </c>
      <c r="R178" s="223">
        <f>Q178*H178</f>
        <v>0.0625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169</v>
      </c>
      <c r="AT178" s="225" t="s">
        <v>164</v>
      </c>
      <c r="AU178" s="225" t="s">
        <v>81</v>
      </c>
      <c r="AY178" s="19" t="s">
        <v>162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169</v>
      </c>
      <c r="BM178" s="225" t="s">
        <v>1521</v>
      </c>
    </row>
    <row r="179" s="2" customFormat="1">
      <c r="A179" s="40"/>
      <c r="B179" s="41"/>
      <c r="C179" s="42"/>
      <c r="D179" s="227" t="s">
        <v>171</v>
      </c>
      <c r="E179" s="42"/>
      <c r="F179" s="228" t="s">
        <v>1522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171</v>
      </c>
      <c r="AU179" s="19" t="s">
        <v>81</v>
      </c>
    </row>
    <row r="180" s="2" customFormat="1">
      <c r="A180" s="40"/>
      <c r="B180" s="41"/>
      <c r="C180" s="42"/>
      <c r="D180" s="232" t="s">
        <v>173</v>
      </c>
      <c r="E180" s="42"/>
      <c r="F180" s="233" t="s">
        <v>1523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173</v>
      </c>
      <c r="AU180" s="19" t="s">
        <v>81</v>
      </c>
    </row>
    <row r="181" s="2" customFormat="1" ht="16.5" customHeight="1">
      <c r="A181" s="40"/>
      <c r="B181" s="41"/>
      <c r="C181" s="214" t="s">
        <v>280</v>
      </c>
      <c r="D181" s="214" t="s">
        <v>164</v>
      </c>
      <c r="E181" s="215" t="s">
        <v>1524</v>
      </c>
      <c r="F181" s="216" t="s">
        <v>1525</v>
      </c>
      <c r="G181" s="217" t="s">
        <v>245</v>
      </c>
      <c r="H181" s="218">
        <v>7.96</v>
      </c>
      <c r="I181" s="219"/>
      <c r="J181" s="220">
        <f>ROUND(I181*H181,2)</f>
        <v>0</v>
      </c>
      <c r="K181" s="216" t="s">
        <v>168</v>
      </c>
      <c r="L181" s="46"/>
      <c r="M181" s="221" t="s">
        <v>19</v>
      </c>
      <c r="N181" s="222" t="s">
        <v>43</v>
      </c>
      <c r="O181" s="86"/>
      <c r="P181" s="223">
        <f>O181*H181</f>
        <v>0</v>
      </c>
      <c r="Q181" s="223">
        <v>0.0029399999999999999</v>
      </c>
      <c r="R181" s="223">
        <f>Q181*H181</f>
        <v>0.0234024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169</v>
      </c>
      <c r="AT181" s="225" t="s">
        <v>164</v>
      </c>
      <c r="AU181" s="225" t="s">
        <v>81</v>
      </c>
      <c r="AY181" s="19" t="s">
        <v>162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169</v>
      </c>
      <c r="BM181" s="225" t="s">
        <v>1526</v>
      </c>
    </row>
    <row r="182" s="2" customFormat="1">
      <c r="A182" s="40"/>
      <c r="B182" s="41"/>
      <c r="C182" s="42"/>
      <c r="D182" s="227" t="s">
        <v>171</v>
      </c>
      <c r="E182" s="42"/>
      <c r="F182" s="228" t="s">
        <v>1527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171</v>
      </c>
      <c r="AU182" s="19" t="s">
        <v>81</v>
      </c>
    </row>
    <row r="183" s="2" customFormat="1">
      <c r="A183" s="40"/>
      <c r="B183" s="41"/>
      <c r="C183" s="42"/>
      <c r="D183" s="232" t="s">
        <v>173</v>
      </c>
      <c r="E183" s="42"/>
      <c r="F183" s="233" t="s">
        <v>1528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173</v>
      </c>
      <c r="AU183" s="19" t="s">
        <v>81</v>
      </c>
    </row>
    <row r="184" s="13" customFormat="1">
      <c r="A184" s="13"/>
      <c r="B184" s="234"/>
      <c r="C184" s="235"/>
      <c r="D184" s="227" t="s">
        <v>175</v>
      </c>
      <c r="E184" s="236" t="s">
        <v>19</v>
      </c>
      <c r="F184" s="237" t="s">
        <v>1529</v>
      </c>
      <c r="G184" s="235"/>
      <c r="H184" s="238">
        <v>7.96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175</v>
      </c>
      <c r="AU184" s="244" t="s">
        <v>81</v>
      </c>
      <c r="AV184" s="13" t="s">
        <v>81</v>
      </c>
      <c r="AW184" s="13" t="s">
        <v>33</v>
      </c>
      <c r="AX184" s="13" t="s">
        <v>72</v>
      </c>
      <c r="AY184" s="244" t="s">
        <v>162</v>
      </c>
    </row>
    <row r="185" s="14" customFormat="1">
      <c r="A185" s="14"/>
      <c r="B185" s="245"/>
      <c r="C185" s="246"/>
      <c r="D185" s="227" t="s">
        <v>175</v>
      </c>
      <c r="E185" s="247" t="s">
        <v>19</v>
      </c>
      <c r="F185" s="248" t="s">
        <v>177</v>
      </c>
      <c r="G185" s="246"/>
      <c r="H185" s="249">
        <v>7.96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175</v>
      </c>
      <c r="AU185" s="255" t="s">
        <v>81</v>
      </c>
      <c r="AV185" s="14" t="s">
        <v>169</v>
      </c>
      <c r="AW185" s="14" t="s">
        <v>33</v>
      </c>
      <c r="AX185" s="14" t="s">
        <v>79</v>
      </c>
      <c r="AY185" s="255" t="s">
        <v>162</v>
      </c>
    </row>
    <row r="186" s="2" customFormat="1" ht="16.5" customHeight="1">
      <c r="A186" s="40"/>
      <c r="B186" s="41"/>
      <c r="C186" s="214" t="s">
        <v>287</v>
      </c>
      <c r="D186" s="214" t="s">
        <v>164</v>
      </c>
      <c r="E186" s="215" t="s">
        <v>1530</v>
      </c>
      <c r="F186" s="216" t="s">
        <v>1531</v>
      </c>
      <c r="G186" s="217" t="s">
        <v>245</v>
      </c>
      <c r="H186" s="218">
        <v>7.96</v>
      </c>
      <c r="I186" s="219"/>
      <c r="J186" s="220">
        <f>ROUND(I186*H186,2)</f>
        <v>0</v>
      </c>
      <c r="K186" s="216" t="s">
        <v>168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169</v>
      </c>
      <c r="AT186" s="225" t="s">
        <v>164</v>
      </c>
      <c r="AU186" s="225" t="s">
        <v>81</v>
      </c>
      <c r="AY186" s="19" t="s">
        <v>162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169</v>
      </c>
      <c r="BM186" s="225" t="s">
        <v>1532</v>
      </c>
    </row>
    <row r="187" s="2" customFormat="1">
      <c r="A187" s="40"/>
      <c r="B187" s="41"/>
      <c r="C187" s="42"/>
      <c r="D187" s="227" t="s">
        <v>171</v>
      </c>
      <c r="E187" s="42"/>
      <c r="F187" s="228" t="s">
        <v>1533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171</v>
      </c>
      <c r="AU187" s="19" t="s">
        <v>81</v>
      </c>
    </row>
    <row r="188" s="2" customFormat="1">
      <c r="A188" s="40"/>
      <c r="B188" s="41"/>
      <c r="C188" s="42"/>
      <c r="D188" s="232" t="s">
        <v>173</v>
      </c>
      <c r="E188" s="42"/>
      <c r="F188" s="233" t="s">
        <v>1534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173</v>
      </c>
      <c r="AU188" s="19" t="s">
        <v>81</v>
      </c>
    </row>
    <row r="189" s="2" customFormat="1" ht="16.5" customHeight="1">
      <c r="A189" s="40"/>
      <c r="B189" s="41"/>
      <c r="C189" s="214" t="s">
        <v>290</v>
      </c>
      <c r="D189" s="214" t="s">
        <v>164</v>
      </c>
      <c r="E189" s="215" t="s">
        <v>1535</v>
      </c>
      <c r="F189" s="216" t="s">
        <v>1536</v>
      </c>
      <c r="G189" s="217" t="s">
        <v>212</v>
      </c>
      <c r="H189" s="218">
        <v>0.38800000000000001</v>
      </c>
      <c r="I189" s="219"/>
      <c r="J189" s="220">
        <f>ROUND(I189*H189,2)</f>
        <v>0</v>
      </c>
      <c r="K189" s="216" t="s">
        <v>168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1.06277</v>
      </c>
      <c r="R189" s="223">
        <f>Q189*H189</f>
        <v>0.41235475999999999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169</v>
      </c>
      <c r="AT189" s="225" t="s">
        <v>164</v>
      </c>
      <c r="AU189" s="225" t="s">
        <v>81</v>
      </c>
      <c r="AY189" s="19" t="s">
        <v>162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169</v>
      </c>
      <c r="BM189" s="225" t="s">
        <v>1537</v>
      </c>
    </row>
    <row r="190" s="2" customFormat="1">
      <c r="A190" s="40"/>
      <c r="B190" s="41"/>
      <c r="C190" s="42"/>
      <c r="D190" s="227" t="s">
        <v>171</v>
      </c>
      <c r="E190" s="42"/>
      <c r="F190" s="228" t="s">
        <v>1538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171</v>
      </c>
      <c r="AU190" s="19" t="s">
        <v>81</v>
      </c>
    </row>
    <row r="191" s="2" customFormat="1">
      <c r="A191" s="40"/>
      <c r="B191" s="41"/>
      <c r="C191" s="42"/>
      <c r="D191" s="232" t="s">
        <v>173</v>
      </c>
      <c r="E191" s="42"/>
      <c r="F191" s="233" t="s">
        <v>1539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173</v>
      </c>
      <c r="AU191" s="19" t="s">
        <v>81</v>
      </c>
    </row>
    <row r="192" s="15" customFormat="1">
      <c r="A192" s="15"/>
      <c r="B192" s="266"/>
      <c r="C192" s="267"/>
      <c r="D192" s="227" t="s">
        <v>175</v>
      </c>
      <c r="E192" s="268" t="s">
        <v>19</v>
      </c>
      <c r="F192" s="269" t="s">
        <v>1540</v>
      </c>
      <c r="G192" s="267"/>
      <c r="H192" s="268" t="s">
        <v>19</v>
      </c>
      <c r="I192" s="270"/>
      <c r="J192" s="267"/>
      <c r="K192" s="267"/>
      <c r="L192" s="271"/>
      <c r="M192" s="272"/>
      <c r="N192" s="273"/>
      <c r="O192" s="273"/>
      <c r="P192" s="273"/>
      <c r="Q192" s="273"/>
      <c r="R192" s="273"/>
      <c r="S192" s="273"/>
      <c r="T192" s="27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5" t="s">
        <v>175</v>
      </c>
      <c r="AU192" s="275" t="s">
        <v>81</v>
      </c>
      <c r="AV192" s="15" t="s">
        <v>79</v>
      </c>
      <c r="AW192" s="15" t="s">
        <v>33</v>
      </c>
      <c r="AX192" s="15" t="s">
        <v>72</v>
      </c>
      <c r="AY192" s="275" t="s">
        <v>162</v>
      </c>
    </row>
    <row r="193" s="13" customFormat="1">
      <c r="A193" s="13"/>
      <c r="B193" s="234"/>
      <c r="C193" s="235"/>
      <c r="D193" s="227" t="s">
        <v>175</v>
      </c>
      <c r="E193" s="236" t="s">
        <v>19</v>
      </c>
      <c r="F193" s="237" t="s">
        <v>1541</v>
      </c>
      <c r="G193" s="235"/>
      <c r="H193" s="238">
        <v>0.38800000000000001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175</v>
      </c>
      <c r="AU193" s="244" t="s">
        <v>81</v>
      </c>
      <c r="AV193" s="13" t="s">
        <v>81</v>
      </c>
      <c r="AW193" s="13" t="s">
        <v>33</v>
      </c>
      <c r="AX193" s="13" t="s">
        <v>72</v>
      </c>
      <c r="AY193" s="244" t="s">
        <v>162</v>
      </c>
    </row>
    <row r="194" s="14" customFormat="1">
      <c r="A194" s="14"/>
      <c r="B194" s="245"/>
      <c r="C194" s="246"/>
      <c r="D194" s="227" t="s">
        <v>175</v>
      </c>
      <c r="E194" s="247" t="s">
        <v>19</v>
      </c>
      <c r="F194" s="248" t="s">
        <v>177</v>
      </c>
      <c r="G194" s="246"/>
      <c r="H194" s="249">
        <v>0.38800000000000001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175</v>
      </c>
      <c r="AU194" s="255" t="s">
        <v>81</v>
      </c>
      <c r="AV194" s="14" t="s">
        <v>169</v>
      </c>
      <c r="AW194" s="14" t="s">
        <v>33</v>
      </c>
      <c r="AX194" s="14" t="s">
        <v>79</v>
      </c>
      <c r="AY194" s="255" t="s">
        <v>162</v>
      </c>
    </row>
    <row r="195" s="2" customFormat="1" ht="16.5" customHeight="1">
      <c r="A195" s="40"/>
      <c r="B195" s="41"/>
      <c r="C195" s="214" t="s">
        <v>297</v>
      </c>
      <c r="D195" s="214" t="s">
        <v>164</v>
      </c>
      <c r="E195" s="215" t="s">
        <v>1397</v>
      </c>
      <c r="F195" s="216" t="s">
        <v>1398</v>
      </c>
      <c r="G195" s="217" t="s">
        <v>167</v>
      </c>
      <c r="H195" s="218">
        <v>8.5</v>
      </c>
      <c r="I195" s="219"/>
      <c r="J195" s="220">
        <f>ROUND(I195*H195,2)</f>
        <v>0</v>
      </c>
      <c r="K195" s="216" t="s">
        <v>168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2.5018699999999998</v>
      </c>
      <c r="R195" s="223">
        <f>Q195*H195</f>
        <v>21.265894999999997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169</v>
      </c>
      <c r="AT195" s="225" t="s">
        <v>164</v>
      </c>
      <c r="AU195" s="225" t="s">
        <v>81</v>
      </c>
      <c r="AY195" s="19" t="s">
        <v>162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169</v>
      </c>
      <c r="BM195" s="225" t="s">
        <v>1542</v>
      </c>
    </row>
    <row r="196" s="2" customFormat="1">
      <c r="A196" s="40"/>
      <c r="B196" s="41"/>
      <c r="C196" s="42"/>
      <c r="D196" s="227" t="s">
        <v>171</v>
      </c>
      <c r="E196" s="42"/>
      <c r="F196" s="228" t="s">
        <v>1400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171</v>
      </c>
      <c r="AU196" s="19" t="s">
        <v>81</v>
      </c>
    </row>
    <row r="197" s="2" customFormat="1">
      <c r="A197" s="40"/>
      <c r="B197" s="41"/>
      <c r="C197" s="42"/>
      <c r="D197" s="232" t="s">
        <v>173</v>
      </c>
      <c r="E197" s="42"/>
      <c r="F197" s="233" t="s">
        <v>1401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173</v>
      </c>
      <c r="AU197" s="19" t="s">
        <v>81</v>
      </c>
    </row>
    <row r="198" s="2" customFormat="1" ht="16.5" customHeight="1">
      <c r="A198" s="40"/>
      <c r="B198" s="41"/>
      <c r="C198" s="214" t="s">
        <v>7</v>
      </c>
      <c r="D198" s="214" t="s">
        <v>164</v>
      </c>
      <c r="E198" s="215" t="s">
        <v>1543</v>
      </c>
      <c r="F198" s="216" t="s">
        <v>1544</v>
      </c>
      <c r="G198" s="217" t="s">
        <v>245</v>
      </c>
      <c r="H198" s="218">
        <v>22.574999999999999</v>
      </c>
      <c r="I198" s="219"/>
      <c r="J198" s="220">
        <f>ROUND(I198*H198,2)</f>
        <v>0</v>
      </c>
      <c r="K198" s="216" t="s">
        <v>168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0.0026900000000000001</v>
      </c>
      <c r="R198" s="223">
        <f>Q198*H198</f>
        <v>0.060726750000000003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169</v>
      </c>
      <c r="AT198" s="225" t="s">
        <v>164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169</v>
      </c>
      <c r="BM198" s="225" t="s">
        <v>1545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1546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>
      <c r="A200" s="40"/>
      <c r="B200" s="41"/>
      <c r="C200" s="42"/>
      <c r="D200" s="232" t="s">
        <v>173</v>
      </c>
      <c r="E200" s="42"/>
      <c r="F200" s="233" t="s">
        <v>1547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173</v>
      </c>
      <c r="AU200" s="19" t="s">
        <v>81</v>
      </c>
    </row>
    <row r="201" s="13" customFormat="1">
      <c r="A201" s="13"/>
      <c r="B201" s="234"/>
      <c r="C201" s="235"/>
      <c r="D201" s="227" t="s">
        <v>175</v>
      </c>
      <c r="E201" s="236" t="s">
        <v>19</v>
      </c>
      <c r="F201" s="237" t="s">
        <v>1548</v>
      </c>
      <c r="G201" s="235"/>
      <c r="H201" s="238">
        <v>1.05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175</v>
      </c>
      <c r="AU201" s="244" t="s">
        <v>81</v>
      </c>
      <c r="AV201" s="13" t="s">
        <v>81</v>
      </c>
      <c r="AW201" s="13" t="s">
        <v>33</v>
      </c>
      <c r="AX201" s="13" t="s">
        <v>72</v>
      </c>
      <c r="AY201" s="244" t="s">
        <v>162</v>
      </c>
    </row>
    <row r="202" s="13" customFormat="1">
      <c r="A202" s="13"/>
      <c r="B202" s="234"/>
      <c r="C202" s="235"/>
      <c r="D202" s="227" t="s">
        <v>175</v>
      </c>
      <c r="E202" s="236" t="s">
        <v>19</v>
      </c>
      <c r="F202" s="237" t="s">
        <v>1549</v>
      </c>
      <c r="G202" s="235"/>
      <c r="H202" s="238">
        <v>21.524999999999999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175</v>
      </c>
      <c r="AU202" s="244" t="s">
        <v>81</v>
      </c>
      <c r="AV202" s="13" t="s">
        <v>81</v>
      </c>
      <c r="AW202" s="13" t="s">
        <v>33</v>
      </c>
      <c r="AX202" s="13" t="s">
        <v>72</v>
      </c>
      <c r="AY202" s="244" t="s">
        <v>162</v>
      </c>
    </row>
    <row r="203" s="14" customFormat="1">
      <c r="A203" s="14"/>
      <c r="B203" s="245"/>
      <c r="C203" s="246"/>
      <c r="D203" s="227" t="s">
        <v>175</v>
      </c>
      <c r="E203" s="247" t="s">
        <v>19</v>
      </c>
      <c r="F203" s="248" t="s">
        <v>177</v>
      </c>
      <c r="G203" s="246"/>
      <c r="H203" s="249">
        <v>22.574999999999999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175</v>
      </c>
      <c r="AU203" s="255" t="s">
        <v>81</v>
      </c>
      <c r="AV203" s="14" t="s">
        <v>169</v>
      </c>
      <c r="AW203" s="14" t="s">
        <v>33</v>
      </c>
      <c r="AX203" s="14" t="s">
        <v>79</v>
      </c>
      <c r="AY203" s="255" t="s">
        <v>162</v>
      </c>
    </row>
    <row r="204" s="2" customFormat="1" ht="16.5" customHeight="1">
      <c r="A204" s="40"/>
      <c r="B204" s="41"/>
      <c r="C204" s="214" t="s">
        <v>312</v>
      </c>
      <c r="D204" s="214" t="s">
        <v>164</v>
      </c>
      <c r="E204" s="215" t="s">
        <v>1550</v>
      </c>
      <c r="F204" s="216" t="s">
        <v>1551</v>
      </c>
      <c r="G204" s="217" t="s">
        <v>245</v>
      </c>
      <c r="H204" s="218">
        <v>22.574999999999999</v>
      </c>
      <c r="I204" s="219"/>
      <c r="J204" s="220">
        <f>ROUND(I204*H204,2)</f>
        <v>0</v>
      </c>
      <c r="K204" s="216" t="s">
        <v>168</v>
      </c>
      <c r="L204" s="46"/>
      <c r="M204" s="221" t="s">
        <v>19</v>
      </c>
      <c r="N204" s="222" t="s">
        <v>43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169</v>
      </c>
      <c r="AT204" s="225" t="s">
        <v>164</v>
      </c>
      <c r="AU204" s="225" t="s">
        <v>81</v>
      </c>
      <c r="AY204" s="19" t="s">
        <v>162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79</v>
      </c>
      <c r="BK204" s="226">
        <f>ROUND(I204*H204,2)</f>
        <v>0</v>
      </c>
      <c r="BL204" s="19" t="s">
        <v>169</v>
      </c>
      <c r="BM204" s="225" t="s">
        <v>1552</v>
      </c>
    </row>
    <row r="205" s="2" customFormat="1">
      <c r="A205" s="40"/>
      <c r="B205" s="41"/>
      <c r="C205" s="42"/>
      <c r="D205" s="227" t="s">
        <v>171</v>
      </c>
      <c r="E205" s="42"/>
      <c r="F205" s="228" t="s">
        <v>1553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171</v>
      </c>
      <c r="AU205" s="19" t="s">
        <v>81</v>
      </c>
    </row>
    <row r="206" s="2" customFormat="1">
      <c r="A206" s="40"/>
      <c r="B206" s="41"/>
      <c r="C206" s="42"/>
      <c r="D206" s="232" t="s">
        <v>173</v>
      </c>
      <c r="E206" s="42"/>
      <c r="F206" s="233" t="s">
        <v>1554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173</v>
      </c>
      <c r="AU206" s="19" t="s">
        <v>81</v>
      </c>
    </row>
    <row r="207" s="12" customFormat="1" ht="22.8" customHeight="1">
      <c r="A207" s="12"/>
      <c r="B207" s="198"/>
      <c r="C207" s="199"/>
      <c r="D207" s="200" t="s">
        <v>71</v>
      </c>
      <c r="E207" s="212" t="s">
        <v>184</v>
      </c>
      <c r="F207" s="212" t="s">
        <v>335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SUM(P208:P215)</f>
        <v>0</v>
      </c>
      <c r="Q207" s="206"/>
      <c r="R207" s="207">
        <f>SUM(R208:R215)</f>
        <v>0.182</v>
      </c>
      <c r="S207" s="206"/>
      <c r="T207" s="208">
        <f>SUM(T208:T215)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79</v>
      </c>
      <c r="AT207" s="210" t="s">
        <v>71</v>
      </c>
      <c r="AU207" s="210" t="s">
        <v>79</v>
      </c>
      <c r="AY207" s="209" t="s">
        <v>162</v>
      </c>
      <c r="BK207" s="211">
        <f>SUM(BK208:BK215)</f>
        <v>0</v>
      </c>
    </row>
    <row r="208" s="2" customFormat="1" ht="21.75" customHeight="1">
      <c r="A208" s="40"/>
      <c r="B208" s="41"/>
      <c r="C208" s="214" t="s">
        <v>315</v>
      </c>
      <c r="D208" s="214" t="s">
        <v>164</v>
      </c>
      <c r="E208" s="215" t="s">
        <v>1555</v>
      </c>
      <c r="F208" s="216" t="s">
        <v>1556</v>
      </c>
      <c r="G208" s="217" t="s">
        <v>212</v>
      </c>
      <c r="H208" s="218">
        <v>0.182</v>
      </c>
      <c r="I208" s="219"/>
      <c r="J208" s="220">
        <f>ROUND(I208*H208,2)</f>
        <v>0</v>
      </c>
      <c r="K208" s="216" t="s">
        <v>168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169</v>
      </c>
      <c r="AT208" s="225" t="s">
        <v>164</v>
      </c>
      <c r="AU208" s="225" t="s">
        <v>81</v>
      </c>
      <c r="AY208" s="19" t="s">
        <v>162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169</v>
      </c>
      <c r="BM208" s="225" t="s">
        <v>1557</v>
      </c>
    </row>
    <row r="209" s="2" customFormat="1">
      <c r="A209" s="40"/>
      <c r="B209" s="41"/>
      <c r="C209" s="42"/>
      <c r="D209" s="227" t="s">
        <v>171</v>
      </c>
      <c r="E209" s="42"/>
      <c r="F209" s="228" t="s">
        <v>1558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171</v>
      </c>
      <c r="AU209" s="19" t="s">
        <v>81</v>
      </c>
    </row>
    <row r="210" s="2" customFormat="1">
      <c r="A210" s="40"/>
      <c r="B210" s="41"/>
      <c r="C210" s="42"/>
      <c r="D210" s="232" t="s">
        <v>173</v>
      </c>
      <c r="E210" s="42"/>
      <c r="F210" s="233" t="s">
        <v>1559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173</v>
      </c>
      <c r="AU210" s="19" t="s">
        <v>81</v>
      </c>
    </row>
    <row r="211" s="13" customFormat="1">
      <c r="A211" s="13"/>
      <c r="B211" s="234"/>
      <c r="C211" s="235"/>
      <c r="D211" s="227" t="s">
        <v>175</v>
      </c>
      <c r="E211" s="236" t="s">
        <v>19</v>
      </c>
      <c r="F211" s="237" t="s">
        <v>1560</v>
      </c>
      <c r="G211" s="235"/>
      <c r="H211" s="238">
        <v>0.182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175</v>
      </c>
      <c r="AU211" s="244" t="s">
        <v>81</v>
      </c>
      <c r="AV211" s="13" t="s">
        <v>81</v>
      </c>
      <c r="AW211" s="13" t="s">
        <v>33</v>
      </c>
      <c r="AX211" s="13" t="s">
        <v>79</v>
      </c>
      <c r="AY211" s="244" t="s">
        <v>162</v>
      </c>
    </row>
    <row r="212" s="2" customFormat="1" ht="24.15" customHeight="1">
      <c r="A212" s="40"/>
      <c r="B212" s="41"/>
      <c r="C212" s="256" t="s">
        <v>322</v>
      </c>
      <c r="D212" s="256" t="s">
        <v>237</v>
      </c>
      <c r="E212" s="257" t="s">
        <v>1561</v>
      </c>
      <c r="F212" s="258" t="s">
        <v>1562</v>
      </c>
      <c r="G212" s="259" t="s">
        <v>212</v>
      </c>
      <c r="H212" s="260">
        <v>0.182</v>
      </c>
      <c r="I212" s="261"/>
      <c r="J212" s="262">
        <f>ROUND(I212*H212,2)</f>
        <v>0</v>
      </c>
      <c r="K212" s="258" t="s">
        <v>168</v>
      </c>
      <c r="L212" s="263"/>
      <c r="M212" s="264" t="s">
        <v>19</v>
      </c>
      <c r="N212" s="265" t="s">
        <v>43</v>
      </c>
      <c r="O212" s="86"/>
      <c r="P212" s="223">
        <f>O212*H212</f>
        <v>0</v>
      </c>
      <c r="Q212" s="223">
        <v>1</v>
      </c>
      <c r="R212" s="223">
        <f>Q212*H212</f>
        <v>0.182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217</v>
      </c>
      <c r="AT212" s="225" t="s">
        <v>237</v>
      </c>
      <c r="AU212" s="225" t="s">
        <v>81</v>
      </c>
      <c r="AY212" s="19" t="s">
        <v>162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169</v>
      </c>
      <c r="BM212" s="225" t="s">
        <v>1563</v>
      </c>
    </row>
    <row r="213" s="2" customFormat="1">
      <c r="A213" s="40"/>
      <c r="B213" s="41"/>
      <c r="C213" s="42"/>
      <c r="D213" s="227" t="s">
        <v>171</v>
      </c>
      <c r="E213" s="42"/>
      <c r="F213" s="228" t="s">
        <v>1562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171</v>
      </c>
      <c r="AU213" s="19" t="s">
        <v>81</v>
      </c>
    </row>
    <row r="214" s="13" customFormat="1">
      <c r="A214" s="13"/>
      <c r="B214" s="234"/>
      <c r="C214" s="235"/>
      <c r="D214" s="227" t="s">
        <v>175</v>
      </c>
      <c r="E214" s="236" t="s">
        <v>19</v>
      </c>
      <c r="F214" s="237" t="s">
        <v>1564</v>
      </c>
      <c r="G214" s="235"/>
      <c r="H214" s="238">
        <v>0.182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175</v>
      </c>
      <c r="AU214" s="244" t="s">
        <v>81</v>
      </c>
      <c r="AV214" s="13" t="s">
        <v>81</v>
      </c>
      <c r="AW214" s="13" t="s">
        <v>33</v>
      </c>
      <c r="AX214" s="13" t="s">
        <v>72</v>
      </c>
      <c r="AY214" s="244" t="s">
        <v>162</v>
      </c>
    </row>
    <row r="215" s="14" customFormat="1">
      <c r="A215" s="14"/>
      <c r="B215" s="245"/>
      <c r="C215" s="246"/>
      <c r="D215" s="227" t="s">
        <v>175</v>
      </c>
      <c r="E215" s="247" t="s">
        <v>19</v>
      </c>
      <c r="F215" s="248" t="s">
        <v>177</v>
      </c>
      <c r="G215" s="246"/>
      <c r="H215" s="249">
        <v>0.182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175</v>
      </c>
      <c r="AU215" s="255" t="s">
        <v>81</v>
      </c>
      <c r="AV215" s="14" t="s">
        <v>169</v>
      </c>
      <c r="AW215" s="14" t="s">
        <v>33</v>
      </c>
      <c r="AX215" s="14" t="s">
        <v>79</v>
      </c>
      <c r="AY215" s="255" t="s">
        <v>162</v>
      </c>
    </row>
    <row r="216" s="12" customFormat="1" ht="22.8" customHeight="1">
      <c r="A216" s="12"/>
      <c r="B216" s="198"/>
      <c r="C216" s="199"/>
      <c r="D216" s="200" t="s">
        <v>71</v>
      </c>
      <c r="E216" s="212" t="s">
        <v>203</v>
      </c>
      <c r="F216" s="212" t="s">
        <v>459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SUM(P217:P254)</f>
        <v>0</v>
      </c>
      <c r="Q216" s="206"/>
      <c r="R216" s="207">
        <f>SUM(R217:R254)</f>
        <v>12.06185146</v>
      </c>
      <c r="S216" s="206"/>
      <c r="T216" s="208">
        <f>SUM(T217:T254)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79</v>
      </c>
      <c r="AT216" s="210" t="s">
        <v>71</v>
      </c>
      <c r="AU216" s="210" t="s">
        <v>79</v>
      </c>
      <c r="AY216" s="209" t="s">
        <v>162</v>
      </c>
      <c r="BK216" s="211">
        <f>SUM(BK217:BK254)</f>
        <v>0</v>
      </c>
    </row>
    <row r="217" s="2" customFormat="1" ht="33" customHeight="1">
      <c r="A217" s="40"/>
      <c r="B217" s="41"/>
      <c r="C217" s="214" t="s">
        <v>329</v>
      </c>
      <c r="D217" s="214" t="s">
        <v>164</v>
      </c>
      <c r="E217" s="215" t="s">
        <v>1565</v>
      </c>
      <c r="F217" s="216" t="s">
        <v>1566</v>
      </c>
      <c r="G217" s="217" t="s">
        <v>167</v>
      </c>
      <c r="H217" s="218">
        <v>2.6120000000000001</v>
      </c>
      <c r="I217" s="219"/>
      <c r="J217" s="220">
        <f>ROUND(I217*H217,2)</f>
        <v>0</v>
      </c>
      <c r="K217" s="216" t="s">
        <v>168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2.5018699999999998</v>
      </c>
      <c r="R217" s="223">
        <f>Q217*H217</f>
        <v>6.5348844399999999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169</v>
      </c>
      <c r="AT217" s="225" t="s">
        <v>164</v>
      </c>
      <c r="AU217" s="225" t="s">
        <v>81</v>
      </c>
      <c r="AY217" s="19" t="s">
        <v>162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169</v>
      </c>
      <c r="BM217" s="225" t="s">
        <v>1567</v>
      </c>
    </row>
    <row r="218" s="2" customFormat="1">
      <c r="A218" s="40"/>
      <c r="B218" s="41"/>
      <c r="C218" s="42"/>
      <c r="D218" s="227" t="s">
        <v>171</v>
      </c>
      <c r="E218" s="42"/>
      <c r="F218" s="228" t="s">
        <v>1568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171</v>
      </c>
      <c r="AU218" s="19" t="s">
        <v>81</v>
      </c>
    </row>
    <row r="219" s="2" customFormat="1">
      <c r="A219" s="40"/>
      <c r="B219" s="41"/>
      <c r="C219" s="42"/>
      <c r="D219" s="232" t="s">
        <v>173</v>
      </c>
      <c r="E219" s="42"/>
      <c r="F219" s="233" t="s">
        <v>1569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173</v>
      </c>
      <c r="AU219" s="19" t="s">
        <v>81</v>
      </c>
    </row>
    <row r="220" s="13" customFormat="1">
      <c r="A220" s="13"/>
      <c r="B220" s="234"/>
      <c r="C220" s="235"/>
      <c r="D220" s="227" t="s">
        <v>175</v>
      </c>
      <c r="E220" s="236" t="s">
        <v>19</v>
      </c>
      <c r="F220" s="237" t="s">
        <v>1570</v>
      </c>
      <c r="G220" s="235"/>
      <c r="H220" s="238">
        <v>2.6120000000000001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175</v>
      </c>
      <c r="AU220" s="244" t="s">
        <v>81</v>
      </c>
      <c r="AV220" s="13" t="s">
        <v>81</v>
      </c>
      <c r="AW220" s="13" t="s">
        <v>33</v>
      </c>
      <c r="AX220" s="13" t="s">
        <v>72</v>
      </c>
      <c r="AY220" s="244" t="s">
        <v>162</v>
      </c>
    </row>
    <row r="221" s="14" customFormat="1">
      <c r="A221" s="14"/>
      <c r="B221" s="245"/>
      <c r="C221" s="246"/>
      <c r="D221" s="227" t="s">
        <v>175</v>
      </c>
      <c r="E221" s="247" t="s">
        <v>19</v>
      </c>
      <c r="F221" s="248" t="s">
        <v>177</v>
      </c>
      <c r="G221" s="246"/>
      <c r="H221" s="249">
        <v>2.6120000000000001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175</v>
      </c>
      <c r="AU221" s="255" t="s">
        <v>81</v>
      </c>
      <c r="AV221" s="14" t="s">
        <v>169</v>
      </c>
      <c r="AW221" s="14" t="s">
        <v>33</v>
      </c>
      <c r="AX221" s="14" t="s">
        <v>79</v>
      </c>
      <c r="AY221" s="255" t="s">
        <v>162</v>
      </c>
    </row>
    <row r="222" s="2" customFormat="1" ht="24.15" customHeight="1">
      <c r="A222" s="40"/>
      <c r="B222" s="41"/>
      <c r="C222" s="214" t="s">
        <v>336</v>
      </c>
      <c r="D222" s="214" t="s">
        <v>164</v>
      </c>
      <c r="E222" s="215" t="s">
        <v>1571</v>
      </c>
      <c r="F222" s="216" t="s">
        <v>1572</v>
      </c>
      <c r="G222" s="217" t="s">
        <v>167</v>
      </c>
      <c r="H222" s="218">
        <v>2.6120000000000001</v>
      </c>
      <c r="I222" s="219"/>
      <c r="J222" s="220">
        <f>ROUND(I222*H222,2)</f>
        <v>0</v>
      </c>
      <c r="K222" s="216" t="s">
        <v>168</v>
      </c>
      <c r="L222" s="46"/>
      <c r="M222" s="221" t="s">
        <v>19</v>
      </c>
      <c r="N222" s="222" t="s">
        <v>43</v>
      </c>
      <c r="O222" s="86"/>
      <c r="P222" s="223">
        <f>O222*H222</f>
        <v>0</v>
      </c>
      <c r="Q222" s="223">
        <v>0</v>
      </c>
      <c r="R222" s="223">
        <f>Q222*H222</f>
        <v>0</v>
      </c>
      <c r="S222" s="223">
        <v>0</v>
      </c>
      <c r="T222" s="224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5" t="s">
        <v>169</v>
      </c>
      <c r="AT222" s="225" t="s">
        <v>164</v>
      </c>
      <c r="AU222" s="225" t="s">
        <v>81</v>
      </c>
      <c r="AY222" s="19" t="s">
        <v>162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19" t="s">
        <v>79</v>
      </c>
      <c r="BK222" s="226">
        <f>ROUND(I222*H222,2)</f>
        <v>0</v>
      </c>
      <c r="BL222" s="19" t="s">
        <v>169</v>
      </c>
      <c r="BM222" s="225" t="s">
        <v>1573</v>
      </c>
    </row>
    <row r="223" s="2" customFormat="1">
      <c r="A223" s="40"/>
      <c r="B223" s="41"/>
      <c r="C223" s="42"/>
      <c r="D223" s="227" t="s">
        <v>171</v>
      </c>
      <c r="E223" s="42"/>
      <c r="F223" s="228" t="s">
        <v>1574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171</v>
      </c>
      <c r="AU223" s="19" t="s">
        <v>81</v>
      </c>
    </row>
    <row r="224" s="2" customFormat="1">
      <c r="A224" s="40"/>
      <c r="B224" s="41"/>
      <c r="C224" s="42"/>
      <c r="D224" s="232" t="s">
        <v>173</v>
      </c>
      <c r="E224" s="42"/>
      <c r="F224" s="233" t="s">
        <v>1575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173</v>
      </c>
      <c r="AU224" s="19" t="s">
        <v>81</v>
      </c>
    </row>
    <row r="225" s="2" customFormat="1" ht="24.15" customHeight="1">
      <c r="A225" s="40"/>
      <c r="B225" s="41"/>
      <c r="C225" s="214" t="s">
        <v>343</v>
      </c>
      <c r="D225" s="214" t="s">
        <v>164</v>
      </c>
      <c r="E225" s="215" t="s">
        <v>1576</v>
      </c>
      <c r="F225" s="216" t="s">
        <v>1577</v>
      </c>
      <c r="G225" s="217" t="s">
        <v>167</v>
      </c>
      <c r="H225" s="218">
        <v>2.6120000000000001</v>
      </c>
      <c r="I225" s="219"/>
      <c r="J225" s="220">
        <f>ROUND(I225*H225,2)</f>
        <v>0</v>
      </c>
      <c r="K225" s="216" t="s">
        <v>168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0.0030300000000000001</v>
      </c>
      <c r="R225" s="223">
        <f>Q225*H225</f>
        <v>0.0079143600000000005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169</v>
      </c>
      <c r="AT225" s="225" t="s">
        <v>164</v>
      </c>
      <c r="AU225" s="225" t="s">
        <v>81</v>
      </c>
      <c r="AY225" s="19" t="s">
        <v>162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169</v>
      </c>
      <c r="BM225" s="225" t="s">
        <v>1578</v>
      </c>
    </row>
    <row r="226" s="2" customFormat="1">
      <c r="A226" s="40"/>
      <c r="B226" s="41"/>
      <c r="C226" s="42"/>
      <c r="D226" s="227" t="s">
        <v>171</v>
      </c>
      <c r="E226" s="42"/>
      <c r="F226" s="228" t="s">
        <v>1579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171</v>
      </c>
      <c r="AU226" s="19" t="s">
        <v>81</v>
      </c>
    </row>
    <row r="227" s="2" customFormat="1">
      <c r="A227" s="40"/>
      <c r="B227" s="41"/>
      <c r="C227" s="42"/>
      <c r="D227" s="232" t="s">
        <v>173</v>
      </c>
      <c r="E227" s="42"/>
      <c r="F227" s="233" t="s">
        <v>1580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173</v>
      </c>
      <c r="AU227" s="19" t="s">
        <v>81</v>
      </c>
    </row>
    <row r="228" s="2" customFormat="1" ht="16.5" customHeight="1">
      <c r="A228" s="40"/>
      <c r="B228" s="41"/>
      <c r="C228" s="214" t="s">
        <v>350</v>
      </c>
      <c r="D228" s="214" t="s">
        <v>164</v>
      </c>
      <c r="E228" s="215" t="s">
        <v>1581</v>
      </c>
      <c r="F228" s="216" t="s">
        <v>1582</v>
      </c>
      <c r="G228" s="217" t="s">
        <v>245</v>
      </c>
      <c r="H228" s="218">
        <v>2.6120000000000001</v>
      </c>
      <c r="I228" s="219"/>
      <c r="J228" s="220">
        <f>ROUND(I228*H228,2)</f>
        <v>0</v>
      </c>
      <c r="K228" s="216" t="s">
        <v>168</v>
      </c>
      <c r="L228" s="46"/>
      <c r="M228" s="221" t="s">
        <v>19</v>
      </c>
      <c r="N228" s="222" t="s">
        <v>43</v>
      </c>
      <c r="O228" s="86"/>
      <c r="P228" s="223">
        <f>O228*H228</f>
        <v>0</v>
      </c>
      <c r="Q228" s="223">
        <v>0.00012999999999999999</v>
      </c>
      <c r="R228" s="223">
        <f>Q228*H228</f>
        <v>0.00033955999999999998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169</v>
      </c>
      <c r="AT228" s="225" t="s">
        <v>164</v>
      </c>
      <c r="AU228" s="225" t="s">
        <v>81</v>
      </c>
      <c r="AY228" s="19" t="s">
        <v>162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169</v>
      </c>
      <c r="BM228" s="225" t="s">
        <v>1583</v>
      </c>
    </row>
    <row r="229" s="2" customFormat="1">
      <c r="A229" s="40"/>
      <c r="B229" s="41"/>
      <c r="C229" s="42"/>
      <c r="D229" s="227" t="s">
        <v>171</v>
      </c>
      <c r="E229" s="42"/>
      <c r="F229" s="228" t="s">
        <v>1584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171</v>
      </c>
      <c r="AU229" s="19" t="s">
        <v>81</v>
      </c>
    </row>
    <row r="230" s="2" customFormat="1">
      <c r="A230" s="40"/>
      <c r="B230" s="41"/>
      <c r="C230" s="42"/>
      <c r="D230" s="232" t="s">
        <v>173</v>
      </c>
      <c r="E230" s="42"/>
      <c r="F230" s="233" t="s">
        <v>1585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173</v>
      </c>
      <c r="AU230" s="19" t="s">
        <v>81</v>
      </c>
    </row>
    <row r="231" s="2" customFormat="1" ht="37.8" customHeight="1">
      <c r="A231" s="40"/>
      <c r="B231" s="41"/>
      <c r="C231" s="214" t="s">
        <v>357</v>
      </c>
      <c r="D231" s="214" t="s">
        <v>164</v>
      </c>
      <c r="E231" s="215" t="s">
        <v>1586</v>
      </c>
      <c r="F231" s="216" t="s">
        <v>1587</v>
      </c>
      <c r="G231" s="217" t="s">
        <v>300</v>
      </c>
      <c r="H231" s="218">
        <v>31.18</v>
      </c>
      <c r="I231" s="219"/>
      <c r="J231" s="220">
        <f>ROUND(I231*H231,2)</f>
        <v>0</v>
      </c>
      <c r="K231" s="216" t="s">
        <v>168</v>
      </c>
      <c r="L231" s="46"/>
      <c r="M231" s="221" t="s">
        <v>19</v>
      </c>
      <c r="N231" s="222" t="s">
        <v>43</v>
      </c>
      <c r="O231" s="86"/>
      <c r="P231" s="223">
        <f>O231*H231</f>
        <v>0</v>
      </c>
      <c r="Q231" s="223">
        <v>2.0000000000000002E-05</v>
      </c>
      <c r="R231" s="223">
        <f>Q231*H231</f>
        <v>0.00062360000000000009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169</v>
      </c>
      <c r="AT231" s="225" t="s">
        <v>164</v>
      </c>
      <c r="AU231" s="225" t="s">
        <v>81</v>
      </c>
      <c r="AY231" s="19" t="s">
        <v>162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169</v>
      </c>
      <c r="BM231" s="225" t="s">
        <v>1588</v>
      </c>
    </row>
    <row r="232" s="2" customFormat="1">
      <c r="A232" s="40"/>
      <c r="B232" s="41"/>
      <c r="C232" s="42"/>
      <c r="D232" s="227" t="s">
        <v>171</v>
      </c>
      <c r="E232" s="42"/>
      <c r="F232" s="228" t="s">
        <v>1589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171</v>
      </c>
      <c r="AU232" s="19" t="s">
        <v>81</v>
      </c>
    </row>
    <row r="233" s="2" customFormat="1">
      <c r="A233" s="40"/>
      <c r="B233" s="41"/>
      <c r="C233" s="42"/>
      <c r="D233" s="232" t="s">
        <v>173</v>
      </c>
      <c r="E233" s="42"/>
      <c r="F233" s="233" t="s">
        <v>1590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173</v>
      </c>
      <c r="AU233" s="19" t="s">
        <v>81</v>
      </c>
    </row>
    <row r="234" s="13" customFormat="1">
      <c r="A234" s="13"/>
      <c r="B234" s="234"/>
      <c r="C234" s="235"/>
      <c r="D234" s="227" t="s">
        <v>175</v>
      </c>
      <c r="E234" s="236" t="s">
        <v>19</v>
      </c>
      <c r="F234" s="237" t="s">
        <v>1591</v>
      </c>
      <c r="G234" s="235"/>
      <c r="H234" s="238">
        <v>31.18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175</v>
      </c>
      <c r="AU234" s="244" t="s">
        <v>81</v>
      </c>
      <c r="AV234" s="13" t="s">
        <v>81</v>
      </c>
      <c r="AW234" s="13" t="s">
        <v>33</v>
      </c>
      <c r="AX234" s="13" t="s">
        <v>72</v>
      </c>
      <c r="AY234" s="244" t="s">
        <v>162</v>
      </c>
    </row>
    <row r="235" s="14" customFormat="1">
      <c r="A235" s="14"/>
      <c r="B235" s="245"/>
      <c r="C235" s="246"/>
      <c r="D235" s="227" t="s">
        <v>175</v>
      </c>
      <c r="E235" s="247" t="s">
        <v>19</v>
      </c>
      <c r="F235" s="248" t="s">
        <v>177</v>
      </c>
      <c r="G235" s="246"/>
      <c r="H235" s="249">
        <v>31.18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175</v>
      </c>
      <c r="AU235" s="255" t="s">
        <v>81</v>
      </c>
      <c r="AV235" s="14" t="s">
        <v>169</v>
      </c>
      <c r="AW235" s="14" t="s">
        <v>33</v>
      </c>
      <c r="AX235" s="14" t="s">
        <v>79</v>
      </c>
      <c r="AY235" s="255" t="s">
        <v>162</v>
      </c>
    </row>
    <row r="236" s="2" customFormat="1" ht="24.15" customHeight="1">
      <c r="A236" s="40"/>
      <c r="B236" s="41"/>
      <c r="C236" s="214" t="s">
        <v>363</v>
      </c>
      <c r="D236" s="214" t="s">
        <v>164</v>
      </c>
      <c r="E236" s="215" t="s">
        <v>1592</v>
      </c>
      <c r="F236" s="216" t="s">
        <v>1593</v>
      </c>
      <c r="G236" s="217" t="s">
        <v>245</v>
      </c>
      <c r="H236" s="218">
        <v>7.2999999999999998</v>
      </c>
      <c r="I236" s="219"/>
      <c r="J236" s="220">
        <f>ROUND(I236*H236,2)</f>
        <v>0</v>
      </c>
      <c r="K236" s="216" t="s">
        <v>168</v>
      </c>
      <c r="L236" s="46"/>
      <c r="M236" s="221" t="s">
        <v>19</v>
      </c>
      <c r="N236" s="222" t="s">
        <v>43</v>
      </c>
      <c r="O236" s="86"/>
      <c r="P236" s="223">
        <f>O236*H236</f>
        <v>0</v>
      </c>
      <c r="Q236" s="223">
        <v>0.24384</v>
      </c>
      <c r="R236" s="223">
        <f>Q236*H236</f>
        <v>1.7800320000000001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169</v>
      </c>
      <c r="AT236" s="225" t="s">
        <v>164</v>
      </c>
      <c r="AU236" s="225" t="s">
        <v>81</v>
      </c>
      <c r="AY236" s="19" t="s">
        <v>162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169</v>
      </c>
      <c r="BM236" s="225" t="s">
        <v>1594</v>
      </c>
    </row>
    <row r="237" s="2" customFormat="1">
      <c r="A237" s="40"/>
      <c r="B237" s="41"/>
      <c r="C237" s="42"/>
      <c r="D237" s="227" t="s">
        <v>171</v>
      </c>
      <c r="E237" s="42"/>
      <c r="F237" s="228" t="s">
        <v>1595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171</v>
      </c>
      <c r="AU237" s="19" t="s">
        <v>81</v>
      </c>
    </row>
    <row r="238" s="2" customFormat="1">
      <c r="A238" s="40"/>
      <c r="B238" s="41"/>
      <c r="C238" s="42"/>
      <c r="D238" s="232" t="s">
        <v>173</v>
      </c>
      <c r="E238" s="42"/>
      <c r="F238" s="233" t="s">
        <v>1596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173</v>
      </c>
      <c r="AU238" s="19" t="s">
        <v>81</v>
      </c>
    </row>
    <row r="239" s="13" customFormat="1">
      <c r="A239" s="13"/>
      <c r="B239" s="234"/>
      <c r="C239" s="235"/>
      <c r="D239" s="227" t="s">
        <v>175</v>
      </c>
      <c r="E239" s="236" t="s">
        <v>19</v>
      </c>
      <c r="F239" s="237" t="s">
        <v>1597</v>
      </c>
      <c r="G239" s="235"/>
      <c r="H239" s="238">
        <v>7.2999999999999998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175</v>
      </c>
      <c r="AU239" s="244" t="s">
        <v>81</v>
      </c>
      <c r="AV239" s="13" t="s">
        <v>81</v>
      </c>
      <c r="AW239" s="13" t="s">
        <v>33</v>
      </c>
      <c r="AX239" s="13" t="s">
        <v>72</v>
      </c>
      <c r="AY239" s="244" t="s">
        <v>162</v>
      </c>
    </row>
    <row r="240" s="14" customFormat="1">
      <c r="A240" s="14"/>
      <c r="B240" s="245"/>
      <c r="C240" s="246"/>
      <c r="D240" s="227" t="s">
        <v>175</v>
      </c>
      <c r="E240" s="247" t="s">
        <v>19</v>
      </c>
      <c r="F240" s="248" t="s">
        <v>177</v>
      </c>
      <c r="G240" s="246"/>
      <c r="H240" s="249">
        <v>7.2999999999999998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175</v>
      </c>
      <c r="AU240" s="255" t="s">
        <v>81</v>
      </c>
      <c r="AV240" s="14" t="s">
        <v>169</v>
      </c>
      <c r="AW240" s="14" t="s">
        <v>33</v>
      </c>
      <c r="AX240" s="14" t="s">
        <v>79</v>
      </c>
      <c r="AY240" s="255" t="s">
        <v>162</v>
      </c>
    </row>
    <row r="241" s="2" customFormat="1" ht="24.15" customHeight="1">
      <c r="A241" s="40"/>
      <c r="B241" s="41"/>
      <c r="C241" s="214" t="s">
        <v>371</v>
      </c>
      <c r="D241" s="214" t="s">
        <v>164</v>
      </c>
      <c r="E241" s="215" t="s">
        <v>1598</v>
      </c>
      <c r="F241" s="216" t="s">
        <v>1599</v>
      </c>
      <c r="G241" s="217" t="s">
        <v>300</v>
      </c>
      <c r="H241" s="218">
        <v>18.25</v>
      </c>
      <c r="I241" s="219"/>
      <c r="J241" s="220">
        <f>ROUND(I241*H241,2)</f>
        <v>0</v>
      </c>
      <c r="K241" s="216" t="s">
        <v>168</v>
      </c>
      <c r="L241" s="46"/>
      <c r="M241" s="221" t="s">
        <v>19</v>
      </c>
      <c r="N241" s="222" t="s">
        <v>43</v>
      </c>
      <c r="O241" s="86"/>
      <c r="P241" s="223">
        <f>O241*H241</f>
        <v>0</v>
      </c>
      <c r="Q241" s="223">
        <v>0.19663</v>
      </c>
      <c r="R241" s="223">
        <f>Q241*H241</f>
        <v>3.5884974999999999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169</v>
      </c>
      <c r="AT241" s="225" t="s">
        <v>164</v>
      </c>
      <c r="AU241" s="225" t="s">
        <v>81</v>
      </c>
      <c r="AY241" s="19" t="s">
        <v>162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79</v>
      </c>
      <c r="BK241" s="226">
        <f>ROUND(I241*H241,2)</f>
        <v>0</v>
      </c>
      <c r="BL241" s="19" t="s">
        <v>169</v>
      </c>
      <c r="BM241" s="225" t="s">
        <v>1600</v>
      </c>
    </row>
    <row r="242" s="2" customFormat="1">
      <c r="A242" s="40"/>
      <c r="B242" s="41"/>
      <c r="C242" s="42"/>
      <c r="D242" s="227" t="s">
        <v>171</v>
      </c>
      <c r="E242" s="42"/>
      <c r="F242" s="228" t="s">
        <v>1601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171</v>
      </c>
      <c r="AU242" s="19" t="s">
        <v>81</v>
      </c>
    </row>
    <row r="243" s="2" customFormat="1">
      <c r="A243" s="40"/>
      <c r="B243" s="41"/>
      <c r="C243" s="42"/>
      <c r="D243" s="232" t="s">
        <v>173</v>
      </c>
      <c r="E243" s="42"/>
      <c r="F243" s="233" t="s">
        <v>1602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173</v>
      </c>
      <c r="AU243" s="19" t="s">
        <v>81</v>
      </c>
    </row>
    <row r="244" s="2" customFormat="1" ht="21.75" customHeight="1">
      <c r="A244" s="40"/>
      <c r="B244" s="41"/>
      <c r="C244" s="214" t="s">
        <v>378</v>
      </c>
      <c r="D244" s="214" t="s">
        <v>164</v>
      </c>
      <c r="E244" s="215" t="s">
        <v>1603</v>
      </c>
      <c r="F244" s="216" t="s">
        <v>1604</v>
      </c>
      <c r="G244" s="217" t="s">
        <v>381</v>
      </c>
      <c r="H244" s="218">
        <v>2</v>
      </c>
      <c r="I244" s="219"/>
      <c r="J244" s="220">
        <f>ROUND(I244*H244,2)</f>
        <v>0</v>
      </c>
      <c r="K244" s="216" t="s">
        <v>168</v>
      </c>
      <c r="L244" s="46"/>
      <c r="M244" s="221" t="s">
        <v>19</v>
      </c>
      <c r="N244" s="222" t="s">
        <v>43</v>
      </c>
      <c r="O244" s="86"/>
      <c r="P244" s="223">
        <f>O244*H244</f>
        <v>0</v>
      </c>
      <c r="Q244" s="223">
        <v>0.056439999999999997</v>
      </c>
      <c r="R244" s="223">
        <f>Q244*H244</f>
        <v>0.11287999999999999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169</v>
      </c>
      <c r="AT244" s="225" t="s">
        <v>164</v>
      </c>
      <c r="AU244" s="225" t="s">
        <v>81</v>
      </c>
      <c r="AY244" s="19" t="s">
        <v>162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79</v>
      </c>
      <c r="BK244" s="226">
        <f>ROUND(I244*H244,2)</f>
        <v>0</v>
      </c>
      <c r="BL244" s="19" t="s">
        <v>169</v>
      </c>
      <c r="BM244" s="225" t="s">
        <v>1605</v>
      </c>
    </row>
    <row r="245" s="2" customFormat="1">
      <c r="A245" s="40"/>
      <c r="B245" s="41"/>
      <c r="C245" s="42"/>
      <c r="D245" s="227" t="s">
        <v>171</v>
      </c>
      <c r="E245" s="42"/>
      <c r="F245" s="228" t="s">
        <v>1606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171</v>
      </c>
      <c r="AU245" s="19" t="s">
        <v>81</v>
      </c>
    </row>
    <row r="246" s="2" customFormat="1">
      <c r="A246" s="40"/>
      <c r="B246" s="41"/>
      <c r="C246" s="42"/>
      <c r="D246" s="232" t="s">
        <v>173</v>
      </c>
      <c r="E246" s="42"/>
      <c r="F246" s="233" t="s">
        <v>1607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173</v>
      </c>
      <c r="AU246" s="19" t="s">
        <v>81</v>
      </c>
    </row>
    <row r="247" s="13" customFormat="1">
      <c r="A247" s="13"/>
      <c r="B247" s="234"/>
      <c r="C247" s="235"/>
      <c r="D247" s="227" t="s">
        <v>175</v>
      </c>
      <c r="E247" s="236" t="s">
        <v>19</v>
      </c>
      <c r="F247" s="237" t="s">
        <v>1608</v>
      </c>
      <c r="G247" s="235"/>
      <c r="H247" s="238">
        <v>1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175</v>
      </c>
      <c r="AU247" s="244" t="s">
        <v>81</v>
      </c>
      <c r="AV247" s="13" t="s">
        <v>81</v>
      </c>
      <c r="AW247" s="13" t="s">
        <v>33</v>
      </c>
      <c r="AX247" s="13" t="s">
        <v>72</v>
      </c>
      <c r="AY247" s="244" t="s">
        <v>162</v>
      </c>
    </row>
    <row r="248" s="13" customFormat="1">
      <c r="A248" s="13"/>
      <c r="B248" s="234"/>
      <c r="C248" s="235"/>
      <c r="D248" s="227" t="s">
        <v>175</v>
      </c>
      <c r="E248" s="236" t="s">
        <v>19</v>
      </c>
      <c r="F248" s="237" t="s">
        <v>1609</v>
      </c>
      <c r="G248" s="235"/>
      <c r="H248" s="238">
        <v>1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175</v>
      </c>
      <c r="AU248" s="244" t="s">
        <v>81</v>
      </c>
      <c r="AV248" s="13" t="s">
        <v>81</v>
      </c>
      <c r="AW248" s="13" t="s">
        <v>33</v>
      </c>
      <c r="AX248" s="13" t="s">
        <v>72</v>
      </c>
      <c r="AY248" s="244" t="s">
        <v>162</v>
      </c>
    </row>
    <row r="249" s="14" customFormat="1">
      <c r="A249" s="14"/>
      <c r="B249" s="245"/>
      <c r="C249" s="246"/>
      <c r="D249" s="227" t="s">
        <v>175</v>
      </c>
      <c r="E249" s="247" t="s">
        <v>19</v>
      </c>
      <c r="F249" s="248" t="s">
        <v>177</v>
      </c>
      <c r="G249" s="246"/>
      <c r="H249" s="249">
        <v>2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175</v>
      </c>
      <c r="AU249" s="255" t="s">
        <v>81</v>
      </c>
      <c r="AV249" s="14" t="s">
        <v>169</v>
      </c>
      <c r="AW249" s="14" t="s">
        <v>33</v>
      </c>
      <c r="AX249" s="14" t="s">
        <v>79</v>
      </c>
      <c r="AY249" s="255" t="s">
        <v>162</v>
      </c>
    </row>
    <row r="250" s="2" customFormat="1" ht="33" customHeight="1">
      <c r="A250" s="40"/>
      <c r="B250" s="41"/>
      <c r="C250" s="256" t="s">
        <v>385</v>
      </c>
      <c r="D250" s="256" t="s">
        <v>237</v>
      </c>
      <c r="E250" s="257" t="s">
        <v>1610</v>
      </c>
      <c r="F250" s="258" t="s">
        <v>1611</v>
      </c>
      <c r="G250" s="259" t="s">
        <v>381</v>
      </c>
      <c r="H250" s="260">
        <v>2</v>
      </c>
      <c r="I250" s="261"/>
      <c r="J250" s="262">
        <f>ROUND(I250*H250,2)</f>
        <v>0</v>
      </c>
      <c r="K250" s="258" t="s">
        <v>168</v>
      </c>
      <c r="L250" s="263"/>
      <c r="M250" s="264" t="s">
        <v>19</v>
      </c>
      <c r="N250" s="265" t="s">
        <v>43</v>
      </c>
      <c r="O250" s="86"/>
      <c r="P250" s="223">
        <f>O250*H250</f>
        <v>0</v>
      </c>
      <c r="Q250" s="223">
        <v>0.018339999999999999</v>
      </c>
      <c r="R250" s="223">
        <f>Q250*H250</f>
        <v>0.036679999999999997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217</v>
      </c>
      <c r="AT250" s="225" t="s">
        <v>237</v>
      </c>
      <c r="AU250" s="225" t="s">
        <v>81</v>
      </c>
      <c r="AY250" s="19" t="s">
        <v>162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169</v>
      </c>
      <c r="BM250" s="225" t="s">
        <v>1612</v>
      </c>
    </row>
    <row r="251" s="2" customFormat="1">
      <c r="A251" s="40"/>
      <c r="B251" s="41"/>
      <c r="C251" s="42"/>
      <c r="D251" s="227" t="s">
        <v>171</v>
      </c>
      <c r="E251" s="42"/>
      <c r="F251" s="228" t="s">
        <v>1611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171</v>
      </c>
      <c r="AU251" s="19" t="s">
        <v>81</v>
      </c>
    </row>
    <row r="252" s="13" customFormat="1">
      <c r="A252" s="13"/>
      <c r="B252" s="234"/>
      <c r="C252" s="235"/>
      <c r="D252" s="227" t="s">
        <v>175</v>
      </c>
      <c r="E252" s="236" t="s">
        <v>19</v>
      </c>
      <c r="F252" s="237" t="s">
        <v>1608</v>
      </c>
      <c r="G252" s="235"/>
      <c r="H252" s="238">
        <v>1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175</v>
      </c>
      <c r="AU252" s="244" t="s">
        <v>81</v>
      </c>
      <c r="AV252" s="13" t="s">
        <v>81</v>
      </c>
      <c r="AW252" s="13" t="s">
        <v>33</v>
      </c>
      <c r="AX252" s="13" t="s">
        <v>72</v>
      </c>
      <c r="AY252" s="244" t="s">
        <v>162</v>
      </c>
    </row>
    <row r="253" s="13" customFormat="1">
      <c r="A253" s="13"/>
      <c r="B253" s="234"/>
      <c r="C253" s="235"/>
      <c r="D253" s="227" t="s">
        <v>175</v>
      </c>
      <c r="E253" s="236" t="s">
        <v>19</v>
      </c>
      <c r="F253" s="237" t="s">
        <v>1609</v>
      </c>
      <c r="G253" s="235"/>
      <c r="H253" s="238">
        <v>1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175</v>
      </c>
      <c r="AU253" s="244" t="s">
        <v>81</v>
      </c>
      <c r="AV253" s="13" t="s">
        <v>81</v>
      </c>
      <c r="AW253" s="13" t="s">
        <v>33</v>
      </c>
      <c r="AX253" s="13" t="s">
        <v>72</v>
      </c>
      <c r="AY253" s="244" t="s">
        <v>162</v>
      </c>
    </row>
    <row r="254" s="14" customFormat="1">
      <c r="A254" s="14"/>
      <c r="B254" s="245"/>
      <c r="C254" s="246"/>
      <c r="D254" s="227" t="s">
        <v>175</v>
      </c>
      <c r="E254" s="247" t="s">
        <v>19</v>
      </c>
      <c r="F254" s="248" t="s">
        <v>177</v>
      </c>
      <c r="G254" s="246"/>
      <c r="H254" s="249">
        <v>2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175</v>
      </c>
      <c r="AU254" s="255" t="s">
        <v>81</v>
      </c>
      <c r="AV254" s="14" t="s">
        <v>169</v>
      </c>
      <c r="AW254" s="14" t="s">
        <v>33</v>
      </c>
      <c r="AX254" s="14" t="s">
        <v>79</v>
      </c>
      <c r="AY254" s="255" t="s">
        <v>162</v>
      </c>
    </row>
    <row r="255" s="12" customFormat="1" ht="22.8" customHeight="1">
      <c r="A255" s="12"/>
      <c r="B255" s="198"/>
      <c r="C255" s="199"/>
      <c r="D255" s="200" t="s">
        <v>71</v>
      </c>
      <c r="E255" s="212" t="s">
        <v>217</v>
      </c>
      <c r="F255" s="212" t="s">
        <v>466</v>
      </c>
      <c r="G255" s="199"/>
      <c r="H255" s="199"/>
      <c r="I255" s="202"/>
      <c r="J255" s="213">
        <f>BK255</f>
        <v>0</v>
      </c>
      <c r="K255" s="199"/>
      <c r="L255" s="204"/>
      <c r="M255" s="205"/>
      <c r="N255" s="206"/>
      <c r="O255" s="206"/>
      <c r="P255" s="207">
        <f>SUM(P256:P262)</f>
        <v>0</v>
      </c>
      <c r="Q255" s="206"/>
      <c r="R255" s="207">
        <f>SUM(R256:R262)</f>
        <v>0.0042420000000000001</v>
      </c>
      <c r="S255" s="206"/>
      <c r="T255" s="208">
        <f>SUM(T256:T262)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9" t="s">
        <v>79</v>
      </c>
      <c r="AT255" s="210" t="s">
        <v>71</v>
      </c>
      <c r="AU255" s="210" t="s">
        <v>79</v>
      </c>
      <c r="AY255" s="209" t="s">
        <v>162</v>
      </c>
      <c r="BK255" s="211">
        <f>SUM(BK256:BK262)</f>
        <v>0</v>
      </c>
    </row>
    <row r="256" s="2" customFormat="1" ht="24.15" customHeight="1">
      <c r="A256" s="40"/>
      <c r="B256" s="41"/>
      <c r="C256" s="214" t="s">
        <v>391</v>
      </c>
      <c r="D256" s="214" t="s">
        <v>164</v>
      </c>
      <c r="E256" s="215" t="s">
        <v>468</v>
      </c>
      <c r="F256" s="216" t="s">
        <v>469</v>
      </c>
      <c r="G256" s="217" t="s">
        <v>300</v>
      </c>
      <c r="H256" s="218">
        <v>12</v>
      </c>
      <c r="I256" s="219"/>
      <c r="J256" s="220">
        <f>ROUND(I256*H256,2)</f>
        <v>0</v>
      </c>
      <c r="K256" s="216" t="s">
        <v>168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169</v>
      </c>
      <c r="AT256" s="225" t="s">
        <v>164</v>
      </c>
      <c r="AU256" s="225" t="s">
        <v>81</v>
      </c>
      <c r="AY256" s="19" t="s">
        <v>162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169</v>
      </c>
      <c r="BM256" s="225" t="s">
        <v>1613</v>
      </c>
    </row>
    <row r="257" s="2" customFormat="1">
      <c r="A257" s="40"/>
      <c r="B257" s="41"/>
      <c r="C257" s="42"/>
      <c r="D257" s="227" t="s">
        <v>171</v>
      </c>
      <c r="E257" s="42"/>
      <c r="F257" s="228" t="s">
        <v>471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171</v>
      </c>
      <c r="AU257" s="19" t="s">
        <v>81</v>
      </c>
    </row>
    <row r="258" s="2" customFormat="1">
      <c r="A258" s="40"/>
      <c r="B258" s="41"/>
      <c r="C258" s="42"/>
      <c r="D258" s="232" t="s">
        <v>173</v>
      </c>
      <c r="E258" s="42"/>
      <c r="F258" s="233" t="s">
        <v>472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173</v>
      </c>
      <c r="AU258" s="19" t="s">
        <v>81</v>
      </c>
    </row>
    <row r="259" s="2" customFormat="1" ht="24.15" customHeight="1">
      <c r="A259" s="40"/>
      <c r="B259" s="41"/>
      <c r="C259" s="256" t="s">
        <v>395</v>
      </c>
      <c r="D259" s="256" t="s">
        <v>237</v>
      </c>
      <c r="E259" s="257" t="s">
        <v>475</v>
      </c>
      <c r="F259" s="258" t="s">
        <v>476</v>
      </c>
      <c r="G259" s="259" t="s">
        <v>300</v>
      </c>
      <c r="H259" s="260">
        <v>12.119999999999999</v>
      </c>
      <c r="I259" s="261"/>
      <c r="J259" s="262">
        <f>ROUND(I259*H259,2)</f>
        <v>0</v>
      </c>
      <c r="K259" s="258" t="s">
        <v>168</v>
      </c>
      <c r="L259" s="263"/>
      <c r="M259" s="264" t="s">
        <v>19</v>
      </c>
      <c r="N259" s="265" t="s">
        <v>43</v>
      </c>
      <c r="O259" s="86"/>
      <c r="P259" s="223">
        <f>O259*H259</f>
        <v>0</v>
      </c>
      <c r="Q259" s="223">
        <v>0.00035</v>
      </c>
      <c r="R259" s="223">
        <f>Q259*H259</f>
        <v>0.0042420000000000001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217</v>
      </c>
      <c r="AT259" s="225" t="s">
        <v>237</v>
      </c>
      <c r="AU259" s="225" t="s">
        <v>81</v>
      </c>
      <c r="AY259" s="19" t="s">
        <v>162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169</v>
      </c>
      <c r="BM259" s="225" t="s">
        <v>1614</v>
      </c>
    </row>
    <row r="260" s="2" customFormat="1">
      <c r="A260" s="40"/>
      <c r="B260" s="41"/>
      <c r="C260" s="42"/>
      <c r="D260" s="227" t="s">
        <v>171</v>
      </c>
      <c r="E260" s="42"/>
      <c r="F260" s="228" t="s">
        <v>476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171</v>
      </c>
      <c r="AU260" s="19" t="s">
        <v>81</v>
      </c>
    </row>
    <row r="261" s="13" customFormat="1">
      <c r="A261" s="13"/>
      <c r="B261" s="234"/>
      <c r="C261" s="235"/>
      <c r="D261" s="227" t="s">
        <v>175</v>
      </c>
      <c r="E261" s="236" t="s">
        <v>19</v>
      </c>
      <c r="F261" s="237" t="s">
        <v>8</v>
      </c>
      <c r="G261" s="235"/>
      <c r="H261" s="238">
        <v>12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175</v>
      </c>
      <c r="AU261" s="244" t="s">
        <v>81</v>
      </c>
      <c r="AV261" s="13" t="s">
        <v>81</v>
      </c>
      <c r="AW261" s="13" t="s">
        <v>33</v>
      </c>
      <c r="AX261" s="13" t="s">
        <v>79</v>
      </c>
      <c r="AY261" s="244" t="s">
        <v>162</v>
      </c>
    </row>
    <row r="262" s="13" customFormat="1">
      <c r="A262" s="13"/>
      <c r="B262" s="234"/>
      <c r="C262" s="235"/>
      <c r="D262" s="227" t="s">
        <v>175</v>
      </c>
      <c r="E262" s="235"/>
      <c r="F262" s="237" t="s">
        <v>1615</v>
      </c>
      <c r="G262" s="235"/>
      <c r="H262" s="238">
        <v>12.119999999999999</v>
      </c>
      <c r="I262" s="239"/>
      <c r="J262" s="235"/>
      <c r="K262" s="235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175</v>
      </c>
      <c r="AU262" s="244" t="s">
        <v>81</v>
      </c>
      <c r="AV262" s="13" t="s">
        <v>81</v>
      </c>
      <c r="AW262" s="13" t="s">
        <v>4</v>
      </c>
      <c r="AX262" s="13" t="s">
        <v>79</v>
      </c>
      <c r="AY262" s="244" t="s">
        <v>162</v>
      </c>
    </row>
    <row r="263" s="12" customFormat="1" ht="22.8" customHeight="1">
      <c r="A263" s="12"/>
      <c r="B263" s="198"/>
      <c r="C263" s="199"/>
      <c r="D263" s="200" t="s">
        <v>71</v>
      </c>
      <c r="E263" s="212" t="s">
        <v>223</v>
      </c>
      <c r="F263" s="212" t="s">
        <v>673</v>
      </c>
      <c r="G263" s="199"/>
      <c r="H263" s="199"/>
      <c r="I263" s="202"/>
      <c r="J263" s="213">
        <f>BK263</f>
        <v>0</v>
      </c>
      <c r="K263" s="199"/>
      <c r="L263" s="204"/>
      <c r="M263" s="205"/>
      <c r="N263" s="206"/>
      <c r="O263" s="206"/>
      <c r="P263" s="207">
        <f>SUM(P264:P342)</f>
        <v>0</v>
      </c>
      <c r="Q263" s="206"/>
      <c r="R263" s="207">
        <f>SUM(R264:R342)</f>
        <v>4.4217022999999998</v>
      </c>
      <c r="S263" s="206"/>
      <c r="T263" s="208">
        <f>SUM(T264:T342)</f>
        <v>5.2765500000000003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9" t="s">
        <v>79</v>
      </c>
      <c r="AT263" s="210" t="s">
        <v>71</v>
      </c>
      <c r="AU263" s="210" t="s">
        <v>79</v>
      </c>
      <c r="AY263" s="209" t="s">
        <v>162</v>
      </c>
      <c r="BK263" s="211">
        <f>SUM(BK264:BK342)</f>
        <v>0</v>
      </c>
    </row>
    <row r="264" s="2" customFormat="1" ht="24.15" customHeight="1">
      <c r="A264" s="40"/>
      <c r="B264" s="41"/>
      <c r="C264" s="214" t="s">
        <v>402</v>
      </c>
      <c r="D264" s="214" t="s">
        <v>164</v>
      </c>
      <c r="E264" s="215" t="s">
        <v>687</v>
      </c>
      <c r="F264" s="216" t="s">
        <v>688</v>
      </c>
      <c r="G264" s="217" t="s">
        <v>167</v>
      </c>
      <c r="H264" s="218">
        <v>1.095</v>
      </c>
      <c r="I264" s="219"/>
      <c r="J264" s="220">
        <f>ROUND(I264*H264,2)</f>
        <v>0</v>
      </c>
      <c r="K264" s="216" t="s">
        <v>168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2.2563399999999998</v>
      </c>
      <c r="R264" s="223">
        <f>Q264*H264</f>
        <v>2.4706922999999996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169</v>
      </c>
      <c r="AT264" s="225" t="s">
        <v>164</v>
      </c>
      <c r="AU264" s="225" t="s">
        <v>81</v>
      </c>
      <c r="AY264" s="19" t="s">
        <v>162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169</v>
      </c>
      <c r="BM264" s="225" t="s">
        <v>1616</v>
      </c>
    </row>
    <row r="265" s="2" customFormat="1">
      <c r="A265" s="40"/>
      <c r="B265" s="41"/>
      <c r="C265" s="42"/>
      <c r="D265" s="227" t="s">
        <v>171</v>
      </c>
      <c r="E265" s="42"/>
      <c r="F265" s="228" t="s">
        <v>688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171</v>
      </c>
      <c r="AU265" s="19" t="s">
        <v>81</v>
      </c>
    </row>
    <row r="266" s="2" customFormat="1">
      <c r="A266" s="40"/>
      <c r="B266" s="41"/>
      <c r="C266" s="42"/>
      <c r="D266" s="232" t="s">
        <v>173</v>
      </c>
      <c r="E266" s="42"/>
      <c r="F266" s="233" t="s">
        <v>690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173</v>
      </c>
      <c r="AU266" s="19" t="s">
        <v>81</v>
      </c>
    </row>
    <row r="267" s="13" customFormat="1">
      <c r="A267" s="13"/>
      <c r="B267" s="234"/>
      <c r="C267" s="235"/>
      <c r="D267" s="227" t="s">
        <v>175</v>
      </c>
      <c r="E267" s="236" t="s">
        <v>19</v>
      </c>
      <c r="F267" s="237" t="s">
        <v>1617</v>
      </c>
      <c r="G267" s="235"/>
      <c r="H267" s="238">
        <v>1.095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175</v>
      </c>
      <c r="AU267" s="244" t="s">
        <v>81</v>
      </c>
      <c r="AV267" s="13" t="s">
        <v>81</v>
      </c>
      <c r="AW267" s="13" t="s">
        <v>33</v>
      </c>
      <c r="AX267" s="13" t="s">
        <v>72</v>
      </c>
      <c r="AY267" s="244" t="s">
        <v>162</v>
      </c>
    </row>
    <row r="268" s="14" customFormat="1">
      <c r="A268" s="14"/>
      <c r="B268" s="245"/>
      <c r="C268" s="246"/>
      <c r="D268" s="227" t="s">
        <v>175</v>
      </c>
      <c r="E268" s="247" t="s">
        <v>19</v>
      </c>
      <c r="F268" s="248" t="s">
        <v>177</v>
      </c>
      <c r="G268" s="246"/>
      <c r="H268" s="249">
        <v>1.095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175</v>
      </c>
      <c r="AU268" s="255" t="s">
        <v>81</v>
      </c>
      <c r="AV268" s="14" t="s">
        <v>169</v>
      </c>
      <c r="AW268" s="14" t="s">
        <v>33</v>
      </c>
      <c r="AX268" s="14" t="s">
        <v>79</v>
      </c>
      <c r="AY268" s="255" t="s">
        <v>162</v>
      </c>
    </row>
    <row r="269" s="2" customFormat="1" ht="37.8" customHeight="1">
      <c r="A269" s="40"/>
      <c r="B269" s="41"/>
      <c r="C269" s="214" t="s">
        <v>407</v>
      </c>
      <c r="D269" s="214" t="s">
        <v>164</v>
      </c>
      <c r="E269" s="215" t="s">
        <v>1618</v>
      </c>
      <c r="F269" s="216" t="s">
        <v>1619</v>
      </c>
      <c r="G269" s="217" t="s">
        <v>245</v>
      </c>
      <c r="H269" s="218">
        <v>157.5</v>
      </c>
      <c r="I269" s="219"/>
      <c r="J269" s="220">
        <f>ROUND(I269*H269,2)</f>
        <v>0</v>
      </c>
      <c r="K269" s="216" t="s">
        <v>168</v>
      </c>
      <c r="L269" s="46"/>
      <c r="M269" s="221" t="s">
        <v>19</v>
      </c>
      <c r="N269" s="222" t="s">
        <v>43</v>
      </c>
      <c r="O269" s="86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169</v>
      </c>
      <c r="AT269" s="225" t="s">
        <v>164</v>
      </c>
      <c r="AU269" s="225" t="s">
        <v>81</v>
      </c>
      <c r="AY269" s="19" t="s">
        <v>162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79</v>
      </c>
      <c r="BK269" s="226">
        <f>ROUND(I269*H269,2)</f>
        <v>0</v>
      </c>
      <c r="BL269" s="19" t="s">
        <v>169</v>
      </c>
      <c r="BM269" s="225" t="s">
        <v>1620</v>
      </c>
    </row>
    <row r="270" s="2" customFormat="1">
      <c r="A270" s="40"/>
      <c r="B270" s="41"/>
      <c r="C270" s="42"/>
      <c r="D270" s="227" t="s">
        <v>171</v>
      </c>
      <c r="E270" s="42"/>
      <c r="F270" s="228" t="s">
        <v>1621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171</v>
      </c>
      <c r="AU270" s="19" t="s">
        <v>81</v>
      </c>
    </row>
    <row r="271" s="2" customFormat="1">
      <c r="A271" s="40"/>
      <c r="B271" s="41"/>
      <c r="C271" s="42"/>
      <c r="D271" s="232" t="s">
        <v>173</v>
      </c>
      <c r="E271" s="42"/>
      <c r="F271" s="233" t="s">
        <v>1622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173</v>
      </c>
      <c r="AU271" s="19" t="s">
        <v>81</v>
      </c>
    </row>
    <row r="272" s="13" customFormat="1">
      <c r="A272" s="13"/>
      <c r="B272" s="234"/>
      <c r="C272" s="235"/>
      <c r="D272" s="227" t="s">
        <v>175</v>
      </c>
      <c r="E272" s="236" t="s">
        <v>19</v>
      </c>
      <c r="F272" s="237" t="s">
        <v>1623</v>
      </c>
      <c r="G272" s="235"/>
      <c r="H272" s="238">
        <v>157.5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175</v>
      </c>
      <c r="AU272" s="244" t="s">
        <v>81</v>
      </c>
      <c r="AV272" s="13" t="s">
        <v>81</v>
      </c>
      <c r="AW272" s="13" t="s">
        <v>33</v>
      </c>
      <c r="AX272" s="13" t="s">
        <v>72</v>
      </c>
      <c r="AY272" s="244" t="s">
        <v>162</v>
      </c>
    </row>
    <row r="273" s="14" customFormat="1">
      <c r="A273" s="14"/>
      <c r="B273" s="245"/>
      <c r="C273" s="246"/>
      <c r="D273" s="227" t="s">
        <v>175</v>
      </c>
      <c r="E273" s="247" t="s">
        <v>19</v>
      </c>
      <c r="F273" s="248" t="s">
        <v>177</v>
      </c>
      <c r="G273" s="246"/>
      <c r="H273" s="249">
        <v>157.5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175</v>
      </c>
      <c r="AU273" s="255" t="s">
        <v>81</v>
      </c>
      <c r="AV273" s="14" t="s">
        <v>169</v>
      </c>
      <c r="AW273" s="14" t="s">
        <v>33</v>
      </c>
      <c r="AX273" s="14" t="s">
        <v>79</v>
      </c>
      <c r="AY273" s="255" t="s">
        <v>162</v>
      </c>
    </row>
    <row r="274" s="2" customFormat="1" ht="37.8" customHeight="1">
      <c r="A274" s="40"/>
      <c r="B274" s="41"/>
      <c r="C274" s="214" t="s">
        <v>414</v>
      </c>
      <c r="D274" s="214" t="s">
        <v>164</v>
      </c>
      <c r="E274" s="215" t="s">
        <v>1624</v>
      </c>
      <c r="F274" s="216" t="s">
        <v>1625</v>
      </c>
      <c r="G274" s="217" t="s">
        <v>245</v>
      </c>
      <c r="H274" s="218">
        <v>9450</v>
      </c>
      <c r="I274" s="219"/>
      <c r="J274" s="220">
        <f>ROUND(I274*H274,2)</f>
        <v>0</v>
      </c>
      <c r="K274" s="216" t="s">
        <v>168</v>
      </c>
      <c r="L274" s="46"/>
      <c r="M274" s="221" t="s">
        <v>19</v>
      </c>
      <c r="N274" s="222" t="s">
        <v>43</v>
      </c>
      <c r="O274" s="86"/>
      <c r="P274" s="223">
        <f>O274*H274</f>
        <v>0</v>
      </c>
      <c r="Q274" s="223">
        <v>0</v>
      </c>
      <c r="R274" s="223">
        <f>Q274*H274</f>
        <v>0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169</v>
      </c>
      <c r="AT274" s="225" t="s">
        <v>164</v>
      </c>
      <c r="AU274" s="225" t="s">
        <v>81</v>
      </c>
      <c r="AY274" s="19" t="s">
        <v>162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79</v>
      </c>
      <c r="BK274" s="226">
        <f>ROUND(I274*H274,2)</f>
        <v>0</v>
      </c>
      <c r="BL274" s="19" t="s">
        <v>169</v>
      </c>
      <c r="BM274" s="225" t="s">
        <v>1626</v>
      </c>
    </row>
    <row r="275" s="2" customFormat="1">
      <c r="A275" s="40"/>
      <c r="B275" s="41"/>
      <c r="C275" s="42"/>
      <c r="D275" s="227" t="s">
        <v>171</v>
      </c>
      <c r="E275" s="42"/>
      <c r="F275" s="228" t="s">
        <v>1627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171</v>
      </c>
      <c r="AU275" s="19" t="s">
        <v>81</v>
      </c>
    </row>
    <row r="276" s="2" customFormat="1">
      <c r="A276" s="40"/>
      <c r="B276" s="41"/>
      <c r="C276" s="42"/>
      <c r="D276" s="232" t="s">
        <v>173</v>
      </c>
      <c r="E276" s="42"/>
      <c r="F276" s="233" t="s">
        <v>1628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173</v>
      </c>
      <c r="AU276" s="19" t="s">
        <v>81</v>
      </c>
    </row>
    <row r="277" s="13" customFormat="1">
      <c r="A277" s="13"/>
      <c r="B277" s="234"/>
      <c r="C277" s="235"/>
      <c r="D277" s="227" t="s">
        <v>175</v>
      </c>
      <c r="E277" s="236" t="s">
        <v>19</v>
      </c>
      <c r="F277" s="237" t="s">
        <v>1629</v>
      </c>
      <c r="G277" s="235"/>
      <c r="H277" s="238">
        <v>9450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175</v>
      </c>
      <c r="AU277" s="244" t="s">
        <v>81</v>
      </c>
      <c r="AV277" s="13" t="s">
        <v>81</v>
      </c>
      <c r="AW277" s="13" t="s">
        <v>33</v>
      </c>
      <c r="AX277" s="13" t="s">
        <v>72</v>
      </c>
      <c r="AY277" s="244" t="s">
        <v>162</v>
      </c>
    </row>
    <row r="278" s="14" customFormat="1">
      <c r="A278" s="14"/>
      <c r="B278" s="245"/>
      <c r="C278" s="246"/>
      <c r="D278" s="227" t="s">
        <v>175</v>
      </c>
      <c r="E278" s="247" t="s">
        <v>19</v>
      </c>
      <c r="F278" s="248" t="s">
        <v>177</v>
      </c>
      <c r="G278" s="246"/>
      <c r="H278" s="249">
        <v>9450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175</v>
      </c>
      <c r="AU278" s="255" t="s">
        <v>81</v>
      </c>
      <c r="AV278" s="14" t="s">
        <v>169</v>
      </c>
      <c r="AW278" s="14" t="s">
        <v>33</v>
      </c>
      <c r="AX278" s="14" t="s">
        <v>79</v>
      </c>
      <c r="AY278" s="255" t="s">
        <v>162</v>
      </c>
    </row>
    <row r="279" s="2" customFormat="1" ht="37.8" customHeight="1">
      <c r="A279" s="40"/>
      <c r="B279" s="41"/>
      <c r="C279" s="214" t="s">
        <v>422</v>
      </c>
      <c r="D279" s="214" t="s">
        <v>164</v>
      </c>
      <c r="E279" s="215" t="s">
        <v>1630</v>
      </c>
      <c r="F279" s="216" t="s">
        <v>1631</v>
      </c>
      <c r="G279" s="217" t="s">
        <v>245</v>
      </c>
      <c r="H279" s="218">
        <v>157.5</v>
      </c>
      <c r="I279" s="219"/>
      <c r="J279" s="220">
        <f>ROUND(I279*H279,2)</f>
        <v>0</v>
      </c>
      <c r="K279" s="216" t="s">
        <v>168</v>
      </c>
      <c r="L279" s="46"/>
      <c r="M279" s="221" t="s">
        <v>19</v>
      </c>
      <c r="N279" s="222" t="s">
        <v>43</v>
      </c>
      <c r="O279" s="86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169</v>
      </c>
      <c r="AT279" s="225" t="s">
        <v>164</v>
      </c>
      <c r="AU279" s="225" t="s">
        <v>81</v>
      </c>
      <c r="AY279" s="19" t="s">
        <v>162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169</v>
      </c>
      <c r="BM279" s="225" t="s">
        <v>1632</v>
      </c>
    </row>
    <row r="280" s="2" customFormat="1">
      <c r="A280" s="40"/>
      <c r="B280" s="41"/>
      <c r="C280" s="42"/>
      <c r="D280" s="227" t="s">
        <v>171</v>
      </c>
      <c r="E280" s="42"/>
      <c r="F280" s="228" t="s">
        <v>1633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171</v>
      </c>
      <c r="AU280" s="19" t="s">
        <v>81</v>
      </c>
    </row>
    <row r="281" s="2" customFormat="1">
      <c r="A281" s="40"/>
      <c r="B281" s="41"/>
      <c r="C281" s="42"/>
      <c r="D281" s="232" t="s">
        <v>173</v>
      </c>
      <c r="E281" s="42"/>
      <c r="F281" s="233" t="s">
        <v>1634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173</v>
      </c>
      <c r="AU281" s="19" t="s">
        <v>81</v>
      </c>
    </row>
    <row r="282" s="2" customFormat="1" ht="33" customHeight="1">
      <c r="A282" s="40"/>
      <c r="B282" s="41"/>
      <c r="C282" s="214" t="s">
        <v>427</v>
      </c>
      <c r="D282" s="214" t="s">
        <v>164</v>
      </c>
      <c r="E282" s="215" t="s">
        <v>1635</v>
      </c>
      <c r="F282" s="216" t="s">
        <v>1636</v>
      </c>
      <c r="G282" s="217" t="s">
        <v>245</v>
      </c>
      <c r="H282" s="218">
        <v>60</v>
      </c>
      <c r="I282" s="219"/>
      <c r="J282" s="220">
        <f>ROUND(I282*H282,2)</f>
        <v>0</v>
      </c>
      <c r="K282" s="216" t="s">
        <v>168</v>
      </c>
      <c r="L282" s="46"/>
      <c r="M282" s="221" t="s">
        <v>19</v>
      </c>
      <c r="N282" s="222" t="s">
        <v>43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169</v>
      </c>
      <c r="AT282" s="225" t="s">
        <v>164</v>
      </c>
      <c r="AU282" s="225" t="s">
        <v>81</v>
      </c>
      <c r="AY282" s="19" t="s">
        <v>162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169</v>
      </c>
      <c r="BM282" s="225" t="s">
        <v>1637</v>
      </c>
    </row>
    <row r="283" s="2" customFormat="1">
      <c r="A283" s="40"/>
      <c r="B283" s="41"/>
      <c r="C283" s="42"/>
      <c r="D283" s="227" t="s">
        <v>171</v>
      </c>
      <c r="E283" s="42"/>
      <c r="F283" s="228" t="s">
        <v>1638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171</v>
      </c>
      <c r="AU283" s="19" t="s">
        <v>81</v>
      </c>
    </row>
    <row r="284" s="2" customFormat="1">
      <c r="A284" s="40"/>
      <c r="B284" s="41"/>
      <c r="C284" s="42"/>
      <c r="D284" s="232" t="s">
        <v>173</v>
      </c>
      <c r="E284" s="42"/>
      <c r="F284" s="233" t="s">
        <v>1639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173</v>
      </c>
      <c r="AU284" s="19" t="s">
        <v>81</v>
      </c>
    </row>
    <row r="285" s="2" customFormat="1" ht="24.15" customHeight="1">
      <c r="A285" s="40"/>
      <c r="B285" s="41"/>
      <c r="C285" s="214" t="s">
        <v>433</v>
      </c>
      <c r="D285" s="214" t="s">
        <v>164</v>
      </c>
      <c r="E285" s="215" t="s">
        <v>1640</v>
      </c>
      <c r="F285" s="216" t="s">
        <v>1641</v>
      </c>
      <c r="G285" s="217" t="s">
        <v>245</v>
      </c>
      <c r="H285" s="218">
        <v>60</v>
      </c>
      <c r="I285" s="219"/>
      <c r="J285" s="220">
        <f>ROUND(I285*H285,2)</f>
        <v>0</v>
      </c>
      <c r="K285" s="216" t="s">
        <v>168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4.0000000000000003E-05</v>
      </c>
      <c r="R285" s="223">
        <f>Q285*H285</f>
        <v>0.0024000000000000002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169</v>
      </c>
      <c r="AT285" s="225" t="s">
        <v>164</v>
      </c>
      <c r="AU285" s="225" t="s">
        <v>81</v>
      </c>
      <c r="AY285" s="19" t="s">
        <v>162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169</v>
      </c>
      <c r="BM285" s="225" t="s">
        <v>1642</v>
      </c>
    </row>
    <row r="286" s="2" customFormat="1">
      <c r="A286" s="40"/>
      <c r="B286" s="41"/>
      <c r="C286" s="42"/>
      <c r="D286" s="227" t="s">
        <v>171</v>
      </c>
      <c r="E286" s="42"/>
      <c r="F286" s="228" t="s">
        <v>1643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171</v>
      </c>
      <c r="AU286" s="19" t="s">
        <v>81</v>
      </c>
    </row>
    <row r="287" s="2" customFormat="1">
      <c r="A287" s="40"/>
      <c r="B287" s="41"/>
      <c r="C287" s="42"/>
      <c r="D287" s="232" t="s">
        <v>173</v>
      </c>
      <c r="E287" s="42"/>
      <c r="F287" s="233" t="s">
        <v>1644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173</v>
      </c>
      <c r="AU287" s="19" t="s">
        <v>81</v>
      </c>
    </row>
    <row r="288" s="2" customFormat="1" ht="16.5" customHeight="1">
      <c r="A288" s="40"/>
      <c r="B288" s="41"/>
      <c r="C288" s="214" t="s">
        <v>439</v>
      </c>
      <c r="D288" s="214" t="s">
        <v>164</v>
      </c>
      <c r="E288" s="215" t="s">
        <v>1645</v>
      </c>
      <c r="F288" s="216" t="s">
        <v>1646</v>
      </c>
      <c r="G288" s="217" t="s">
        <v>381</v>
      </c>
      <c r="H288" s="218">
        <v>1</v>
      </c>
      <c r="I288" s="219"/>
      <c r="J288" s="220">
        <f>ROUND(I288*H288,2)</f>
        <v>0</v>
      </c>
      <c r="K288" s="216" t="s">
        <v>168</v>
      </c>
      <c r="L288" s="46"/>
      <c r="M288" s="221" t="s">
        <v>19</v>
      </c>
      <c r="N288" s="222" t="s">
        <v>43</v>
      </c>
      <c r="O288" s="86"/>
      <c r="P288" s="223">
        <f>O288*H288</f>
        <v>0</v>
      </c>
      <c r="Q288" s="223">
        <v>0.00011</v>
      </c>
      <c r="R288" s="223">
        <f>Q288*H288</f>
        <v>0.00011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169</v>
      </c>
      <c r="AT288" s="225" t="s">
        <v>164</v>
      </c>
      <c r="AU288" s="225" t="s">
        <v>81</v>
      </c>
      <c r="AY288" s="19" t="s">
        <v>162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79</v>
      </c>
      <c r="BK288" s="226">
        <f>ROUND(I288*H288,2)</f>
        <v>0</v>
      </c>
      <c r="BL288" s="19" t="s">
        <v>169</v>
      </c>
      <c r="BM288" s="225" t="s">
        <v>1647</v>
      </c>
    </row>
    <row r="289" s="2" customFormat="1">
      <c r="A289" s="40"/>
      <c r="B289" s="41"/>
      <c r="C289" s="42"/>
      <c r="D289" s="227" t="s">
        <v>171</v>
      </c>
      <c r="E289" s="42"/>
      <c r="F289" s="228" t="s">
        <v>1648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171</v>
      </c>
      <c r="AU289" s="19" t="s">
        <v>81</v>
      </c>
    </row>
    <row r="290" s="2" customFormat="1">
      <c r="A290" s="40"/>
      <c r="B290" s="41"/>
      <c r="C290" s="42"/>
      <c r="D290" s="232" t="s">
        <v>173</v>
      </c>
      <c r="E290" s="42"/>
      <c r="F290" s="233" t="s">
        <v>1649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173</v>
      </c>
      <c r="AU290" s="19" t="s">
        <v>81</v>
      </c>
    </row>
    <row r="291" s="2" customFormat="1" ht="24.15" customHeight="1">
      <c r="A291" s="40"/>
      <c r="B291" s="41"/>
      <c r="C291" s="256" t="s">
        <v>447</v>
      </c>
      <c r="D291" s="256" t="s">
        <v>237</v>
      </c>
      <c r="E291" s="257" t="s">
        <v>1650</v>
      </c>
      <c r="F291" s="258" t="s">
        <v>1651</v>
      </c>
      <c r="G291" s="259" t="s">
        <v>381</v>
      </c>
      <c r="H291" s="260">
        <v>1</v>
      </c>
      <c r="I291" s="261"/>
      <c r="J291" s="262">
        <f>ROUND(I291*H291,2)</f>
        <v>0</v>
      </c>
      <c r="K291" s="258" t="s">
        <v>168</v>
      </c>
      <c r="L291" s="263"/>
      <c r="M291" s="264" t="s">
        <v>19</v>
      </c>
      <c r="N291" s="265" t="s">
        <v>43</v>
      </c>
      <c r="O291" s="86"/>
      <c r="P291" s="223">
        <f>O291*H291</f>
        <v>0</v>
      </c>
      <c r="Q291" s="223">
        <v>0.012</v>
      </c>
      <c r="R291" s="223">
        <f>Q291*H291</f>
        <v>0.012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217</v>
      </c>
      <c r="AT291" s="225" t="s">
        <v>237</v>
      </c>
      <c r="AU291" s="225" t="s">
        <v>81</v>
      </c>
      <c r="AY291" s="19" t="s">
        <v>162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79</v>
      </c>
      <c r="BK291" s="226">
        <f>ROUND(I291*H291,2)</f>
        <v>0</v>
      </c>
      <c r="BL291" s="19" t="s">
        <v>169</v>
      </c>
      <c r="BM291" s="225" t="s">
        <v>1652</v>
      </c>
    </row>
    <row r="292" s="2" customFormat="1">
      <c r="A292" s="40"/>
      <c r="B292" s="41"/>
      <c r="C292" s="42"/>
      <c r="D292" s="227" t="s">
        <v>171</v>
      </c>
      <c r="E292" s="42"/>
      <c r="F292" s="228" t="s">
        <v>1651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171</v>
      </c>
      <c r="AU292" s="19" t="s">
        <v>81</v>
      </c>
    </row>
    <row r="293" s="15" customFormat="1">
      <c r="A293" s="15"/>
      <c r="B293" s="266"/>
      <c r="C293" s="267"/>
      <c r="D293" s="227" t="s">
        <v>175</v>
      </c>
      <c r="E293" s="268" t="s">
        <v>19</v>
      </c>
      <c r="F293" s="269" t="s">
        <v>1653</v>
      </c>
      <c r="G293" s="267"/>
      <c r="H293" s="268" t="s">
        <v>19</v>
      </c>
      <c r="I293" s="270"/>
      <c r="J293" s="267"/>
      <c r="K293" s="267"/>
      <c r="L293" s="271"/>
      <c r="M293" s="272"/>
      <c r="N293" s="273"/>
      <c r="O293" s="273"/>
      <c r="P293" s="273"/>
      <c r="Q293" s="273"/>
      <c r="R293" s="273"/>
      <c r="S293" s="273"/>
      <c r="T293" s="27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5" t="s">
        <v>175</v>
      </c>
      <c r="AU293" s="275" t="s">
        <v>81</v>
      </c>
      <c r="AV293" s="15" t="s">
        <v>79</v>
      </c>
      <c r="AW293" s="15" t="s">
        <v>33</v>
      </c>
      <c r="AX293" s="15" t="s">
        <v>72</v>
      </c>
      <c r="AY293" s="275" t="s">
        <v>162</v>
      </c>
    </row>
    <row r="294" s="13" customFormat="1">
      <c r="A294" s="13"/>
      <c r="B294" s="234"/>
      <c r="C294" s="235"/>
      <c r="D294" s="227" t="s">
        <v>175</v>
      </c>
      <c r="E294" s="236" t="s">
        <v>19</v>
      </c>
      <c r="F294" s="237" t="s">
        <v>79</v>
      </c>
      <c r="G294" s="235"/>
      <c r="H294" s="238">
        <v>1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175</v>
      </c>
      <c r="AU294" s="244" t="s">
        <v>81</v>
      </c>
      <c r="AV294" s="13" t="s">
        <v>81</v>
      </c>
      <c r="AW294" s="13" t="s">
        <v>33</v>
      </c>
      <c r="AX294" s="13" t="s">
        <v>79</v>
      </c>
      <c r="AY294" s="244" t="s">
        <v>162</v>
      </c>
    </row>
    <row r="295" s="2" customFormat="1" ht="24.15" customHeight="1">
      <c r="A295" s="40"/>
      <c r="B295" s="41"/>
      <c r="C295" s="214" t="s">
        <v>453</v>
      </c>
      <c r="D295" s="214" t="s">
        <v>164</v>
      </c>
      <c r="E295" s="215" t="s">
        <v>1654</v>
      </c>
      <c r="F295" s="216" t="s">
        <v>1655</v>
      </c>
      <c r="G295" s="217" t="s">
        <v>212</v>
      </c>
      <c r="H295" s="218">
        <v>1.9159999999999999</v>
      </c>
      <c r="I295" s="219"/>
      <c r="J295" s="220">
        <f>ROUND(I295*H295,2)</f>
        <v>0</v>
      </c>
      <c r="K295" s="216" t="s">
        <v>168</v>
      </c>
      <c r="L295" s="46"/>
      <c r="M295" s="221" t="s">
        <v>19</v>
      </c>
      <c r="N295" s="222" t="s">
        <v>43</v>
      </c>
      <c r="O295" s="86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169</v>
      </c>
      <c r="AT295" s="225" t="s">
        <v>164</v>
      </c>
      <c r="AU295" s="225" t="s">
        <v>81</v>
      </c>
      <c r="AY295" s="19" t="s">
        <v>162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79</v>
      </c>
      <c r="BK295" s="226">
        <f>ROUND(I295*H295,2)</f>
        <v>0</v>
      </c>
      <c r="BL295" s="19" t="s">
        <v>169</v>
      </c>
      <c r="BM295" s="225" t="s">
        <v>1656</v>
      </c>
    </row>
    <row r="296" s="2" customFormat="1">
      <c r="A296" s="40"/>
      <c r="B296" s="41"/>
      <c r="C296" s="42"/>
      <c r="D296" s="227" t="s">
        <v>171</v>
      </c>
      <c r="E296" s="42"/>
      <c r="F296" s="228" t="s">
        <v>1657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171</v>
      </c>
      <c r="AU296" s="19" t="s">
        <v>81</v>
      </c>
    </row>
    <row r="297" s="2" customFormat="1">
      <c r="A297" s="40"/>
      <c r="B297" s="41"/>
      <c r="C297" s="42"/>
      <c r="D297" s="232" t="s">
        <v>173</v>
      </c>
      <c r="E297" s="42"/>
      <c r="F297" s="233" t="s">
        <v>1658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173</v>
      </c>
      <c r="AU297" s="19" t="s">
        <v>81</v>
      </c>
    </row>
    <row r="298" s="13" customFormat="1">
      <c r="A298" s="13"/>
      <c r="B298" s="234"/>
      <c r="C298" s="235"/>
      <c r="D298" s="227" t="s">
        <v>175</v>
      </c>
      <c r="E298" s="236" t="s">
        <v>19</v>
      </c>
      <c r="F298" s="237" t="s">
        <v>1659</v>
      </c>
      <c r="G298" s="235"/>
      <c r="H298" s="238">
        <v>1.9159999999999999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175</v>
      </c>
      <c r="AU298" s="244" t="s">
        <v>81</v>
      </c>
      <c r="AV298" s="13" t="s">
        <v>81</v>
      </c>
      <c r="AW298" s="13" t="s">
        <v>33</v>
      </c>
      <c r="AX298" s="13" t="s">
        <v>72</v>
      </c>
      <c r="AY298" s="244" t="s">
        <v>162</v>
      </c>
    </row>
    <row r="299" s="14" customFormat="1">
      <c r="A299" s="14"/>
      <c r="B299" s="245"/>
      <c r="C299" s="246"/>
      <c r="D299" s="227" t="s">
        <v>175</v>
      </c>
      <c r="E299" s="247" t="s">
        <v>19</v>
      </c>
      <c r="F299" s="248" t="s">
        <v>177</v>
      </c>
      <c r="G299" s="246"/>
      <c r="H299" s="249">
        <v>1.9159999999999999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175</v>
      </c>
      <c r="AU299" s="255" t="s">
        <v>81</v>
      </c>
      <c r="AV299" s="14" t="s">
        <v>169</v>
      </c>
      <c r="AW299" s="14" t="s">
        <v>33</v>
      </c>
      <c r="AX299" s="14" t="s">
        <v>79</v>
      </c>
      <c r="AY299" s="255" t="s">
        <v>162</v>
      </c>
    </row>
    <row r="300" s="2" customFormat="1" ht="21.75" customHeight="1">
      <c r="A300" s="40"/>
      <c r="B300" s="41"/>
      <c r="C300" s="256" t="s">
        <v>460</v>
      </c>
      <c r="D300" s="256" t="s">
        <v>237</v>
      </c>
      <c r="E300" s="257" t="s">
        <v>1660</v>
      </c>
      <c r="F300" s="258" t="s">
        <v>1661</v>
      </c>
      <c r="G300" s="259" t="s">
        <v>212</v>
      </c>
      <c r="H300" s="260">
        <v>1.75</v>
      </c>
      <c r="I300" s="261"/>
      <c r="J300" s="262">
        <f>ROUND(I300*H300,2)</f>
        <v>0</v>
      </c>
      <c r="K300" s="258" t="s">
        <v>388</v>
      </c>
      <c r="L300" s="263"/>
      <c r="M300" s="264" t="s">
        <v>19</v>
      </c>
      <c r="N300" s="265" t="s">
        <v>43</v>
      </c>
      <c r="O300" s="86"/>
      <c r="P300" s="223">
        <f>O300*H300</f>
        <v>0</v>
      </c>
      <c r="Q300" s="223">
        <v>1</v>
      </c>
      <c r="R300" s="223">
        <f>Q300*H300</f>
        <v>1.75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217</v>
      </c>
      <c r="AT300" s="225" t="s">
        <v>237</v>
      </c>
      <c r="AU300" s="225" t="s">
        <v>81</v>
      </c>
      <c r="AY300" s="19" t="s">
        <v>162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79</v>
      </c>
      <c r="BK300" s="226">
        <f>ROUND(I300*H300,2)</f>
        <v>0</v>
      </c>
      <c r="BL300" s="19" t="s">
        <v>169</v>
      </c>
      <c r="BM300" s="225" t="s">
        <v>1662</v>
      </c>
    </row>
    <row r="301" s="2" customFormat="1">
      <c r="A301" s="40"/>
      <c r="B301" s="41"/>
      <c r="C301" s="42"/>
      <c r="D301" s="227" t="s">
        <v>171</v>
      </c>
      <c r="E301" s="42"/>
      <c r="F301" s="228" t="s">
        <v>1661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171</v>
      </c>
      <c r="AU301" s="19" t="s">
        <v>81</v>
      </c>
    </row>
    <row r="302" s="15" customFormat="1">
      <c r="A302" s="15"/>
      <c r="B302" s="266"/>
      <c r="C302" s="267"/>
      <c r="D302" s="227" t="s">
        <v>175</v>
      </c>
      <c r="E302" s="268" t="s">
        <v>19</v>
      </c>
      <c r="F302" s="269" t="s">
        <v>1663</v>
      </c>
      <c r="G302" s="267"/>
      <c r="H302" s="268" t="s">
        <v>19</v>
      </c>
      <c r="I302" s="270"/>
      <c r="J302" s="267"/>
      <c r="K302" s="267"/>
      <c r="L302" s="271"/>
      <c r="M302" s="272"/>
      <c r="N302" s="273"/>
      <c r="O302" s="273"/>
      <c r="P302" s="273"/>
      <c r="Q302" s="273"/>
      <c r="R302" s="273"/>
      <c r="S302" s="273"/>
      <c r="T302" s="27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5" t="s">
        <v>175</v>
      </c>
      <c r="AU302" s="275" t="s">
        <v>81</v>
      </c>
      <c r="AV302" s="15" t="s">
        <v>79</v>
      </c>
      <c r="AW302" s="15" t="s">
        <v>33</v>
      </c>
      <c r="AX302" s="15" t="s">
        <v>72</v>
      </c>
      <c r="AY302" s="275" t="s">
        <v>162</v>
      </c>
    </row>
    <row r="303" s="13" customFormat="1">
      <c r="A303" s="13"/>
      <c r="B303" s="234"/>
      <c r="C303" s="235"/>
      <c r="D303" s="227" t="s">
        <v>175</v>
      </c>
      <c r="E303" s="236" t="s">
        <v>19</v>
      </c>
      <c r="F303" s="237" t="s">
        <v>1664</v>
      </c>
      <c r="G303" s="235"/>
      <c r="H303" s="238">
        <v>1.75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175</v>
      </c>
      <c r="AU303" s="244" t="s">
        <v>81</v>
      </c>
      <c r="AV303" s="13" t="s">
        <v>81</v>
      </c>
      <c r="AW303" s="13" t="s">
        <v>33</v>
      </c>
      <c r="AX303" s="13" t="s">
        <v>72</v>
      </c>
      <c r="AY303" s="244" t="s">
        <v>162</v>
      </c>
    </row>
    <row r="304" s="14" customFormat="1">
      <c r="A304" s="14"/>
      <c r="B304" s="245"/>
      <c r="C304" s="246"/>
      <c r="D304" s="227" t="s">
        <v>175</v>
      </c>
      <c r="E304" s="247" t="s">
        <v>19</v>
      </c>
      <c r="F304" s="248" t="s">
        <v>177</v>
      </c>
      <c r="G304" s="246"/>
      <c r="H304" s="249">
        <v>1.75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175</v>
      </c>
      <c r="AU304" s="255" t="s">
        <v>81</v>
      </c>
      <c r="AV304" s="14" t="s">
        <v>169</v>
      </c>
      <c r="AW304" s="14" t="s">
        <v>33</v>
      </c>
      <c r="AX304" s="14" t="s">
        <v>79</v>
      </c>
      <c r="AY304" s="255" t="s">
        <v>162</v>
      </c>
    </row>
    <row r="305" s="2" customFormat="1" ht="16.5" customHeight="1">
      <c r="A305" s="40"/>
      <c r="B305" s="41"/>
      <c r="C305" s="256" t="s">
        <v>467</v>
      </c>
      <c r="D305" s="256" t="s">
        <v>237</v>
      </c>
      <c r="E305" s="257" t="s">
        <v>1665</v>
      </c>
      <c r="F305" s="258" t="s">
        <v>1666</v>
      </c>
      <c r="G305" s="259" t="s">
        <v>212</v>
      </c>
      <c r="H305" s="260">
        <v>0.16600000000000001</v>
      </c>
      <c r="I305" s="261"/>
      <c r="J305" s="262">
        <f>ROUND(I305*H305,2)</f>
        <v>0</v>
      </c>
      <c r="K305" s="258" t="s">
        <v>388</v>
      </c>
      <c r="L305" s="263"/>
      <c r="M305" s="264" t="s">
        <v>19</v>
      </c>
      <c r="N305" s="265" t="s">
        <v>43</v>
      </c>
      <c r="O305" s="86"/>
      <c r="P305" s="223">
        <f>O305*H305</f>
        <v>0</v>
      </c>
      <c r="Q305" s="223">
        <v>1</v>
      </c>
      <c r="R305" s="223">
        <f>Q305*H305</f>
        <v>0.16600000000000001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217</v>
      </c>
      <c r="AT305" s="225" t="s">
        <v>237</v>
      </c>
      <c r="AU305" s="225" t="s">
        <v>81</v>
      </c>
      <c r="AY305" s="19" t="s">
        <v>162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79</v>
      </c>
      <c r="BK305" s="226">
        <f>ROUND(I305*H305,2)</f>
        <v>0</v>
      </c>
      <c r="BL305" s="19" t="s">
        <v>169</v>
      </c>
      <c r="BM305" s="225" t="s">
        <v>1667</v>
      </c>
    </row>
    <row r="306" s="2" customFormat="1">
      <c r="A306" s="40"/>
      <c r="B306" s="41"/>
      <c r="C306" s="42"/>
      <c r="D306" s="227" t="s">
        <v>171</v>
      </c>
      <c r="E306" s="42"/>
      <c r="F306" s="228" t="s">
        <v>1666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171</v>
      </c>
      <c r="AU306" s="19" t="s">
        <v>81</v>
      </c>
    </row>
    <row r="307" s="15" customFormat="1">
      <c r="A307" s="15"/>
      <c r="B307" s="266"/>
      <c r="C307" s="267"/>
      <c r="D307" s="227" t="s">
        <v>175</v>
      </c>
      <c r="E307" s="268" t="s">
        <v>19</v>
      </c>
      <c r="F307" s="269" t="s">
        <v>1663</v>
      </c>
      <c r="G307" s="267"/>
      <c r="H307" s="268" t="s">
        <v>19</v>
      </c>
      <c r="I307" s="270"/>
      <c r="J307" s="267"/>
      <c r="K307" s="267"/>
      <c r="L307" s="271"/>
      <c r="M307" s="272"/>
      <c r="N307" s="273"/>
      <c r="O307" s="273"/>
      <c r="P307" s="273"/>
      <c r="Q307" s="273"/>
      <c r="R307" s="273"/>
      <c r="S307" s="273"/>
      <c r="T307" s="27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5" t="s">
        <v>175</v>
      </c>
      <c r="AU307" s="275" t="s">
        <v>81</v>
      </c>
      <c r="AV307" s="15" t="s">
        <v>79</v>
      </c>
      <c r="AW307" s="15" t="s">
        <v>33</v>
      </c>
      <c r="AX307" s="15" t="s">
        <v>72</v>
      </c>
      <c r="AY307" s="275" t="s">
        <v>162</v>
      </c>
    </row>
    <row r="308" s="13" customFormat="1">
      <c r="A308" s="13"/>
      <c r="B308" s="234"/>
      <c r="C308" s="235"/>
      <c r="D308" s="227" t="s">
        <v>175</v>
      </c>
      <c r="E308" s="236" t="s">
        <v>19</v>
      </c>
      <c r="F308" s="237" t="s">
        <v>1668</v>
      </c>
      <c r="G308" s="235"/>
      <c r="H308" s="238">
        <v>0.16600000000000001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175</v>
      </c>
      <c r="AU308" s="244" t="s">
        <v>81</v>
      </c>
      <c r="AV308" s="13" t="s">
        <v>81</v>
      </c>
      <c r="AW308" s="13" t="s">
        <v>33</v>
      </c>
      <c r="AX308" s="13" t="s">
        <v>79</v>
      </c>
      <c r="AY308" s="244" t="s">
        <v>162</v>
      </c>
    </row>
    <row r="309" s="2" customFormat="1" ht="24.15" customHeight="1">
      <c r="A309" s="40"/>
      <c r="B309" s="41"/>
      <c r="C309" s="256" t="s">
        <v>474</v>
      </c>
      <c r="D309" s="256" t="s">
        <v>237</v>
      </c>
      <c r="E309" s="257" t="s">
        <v>1669</v>
      </c>
      <c r="F309" s="258" t="s">
        <v>1670</v>
      </c>
      <c r="G309" s="259" t="s">
        <v>1671</v>
      </c>
      <c r="H309" s="260">
        <v>50</v>
      </c>
      <c r="I309" s="261"/>
      <c r="J309" s="262">
        <f>ROUND(I309*H309,2)</f>
        <v>0</v>
      </c>
      <c r="K309" s="258" t="s">
        <v>168</v>
      </c>
      <c r="L309" s="263"/>
      <c r="M309" s="264" t="s">
        <v>19</v>
      </c>
      <c r="N309" s="265" t="s">
        <v>43</v>
      </c>
      <c r="O309" s="86"/>
      <c r="P309" s="223">
        <f>O309*H309</f>
        <v>0</v>
      </c>
      <c r="Q309" s="223">
        <v>0.00025000000000000001</v>
      </c>
      <c r="R309" s="223">
        <f>Q309*H309</f>
        <v>0.012500000000000001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217</v>
      </c>
      <c r="AT309" s="225" t="s">
        <v>237</v>
      </c>
      <c r="AU309" s="225" t="s">
        <v>81</v>
      </c>
      <c r="AY309" s="19" t="s">
        <v>162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79</v>
      </c>
      <c r="BK309" s="226">
        <f>ROUND(I309*H309,2)</f>
        <v>0</v>
      </c>
      <c r="BL309" s="19" t="s">
        <v>169</v>
      </c>
      <c r="BM309" s="225" t="s">
        <v>1672</v>
      </c>
    </row>
    <row r="310" s="2" customFormat="1">
      <c r="A310" s="40"/>
      <c r="B310" s="41"/>
      <c r="C310" s="42"/>
      <c r="D310" s="227" t="s">
        <v>171</v>
      </c>
      <c r="E310" s="42"/>
      <c r="F310" s="228" t="s">
        <v>1670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171</v>
      </c>
      <c r="AU310" s="19" t="s">
        <v>81</v>
      </c>
    </row>
    <row r="311" s="2" customFormat="1" ht="24.15" customHeight="1">
      <c r="A311" s="40"/>
      <c r="B311" s="41"/>
      <c r="C311" s="214" t="s">
        <v>479</v>
      </c>
      <c r="D311" s="214" t="s">
        <v>164</v>
      </c>
      <c r="E311" s="215" t="s">
        <v>1673</v>
      </c>
      <c r="F311" s="216" t="s">
        <v>1674</v>
      </c>
      <c r="G311" s="217" t="s">
        <v>381</v>
      </c>
      <c r="H311" s="218">
        <v>100</v>
      </c>
      <c r="I311" s="219"/>
      <c r="J311" s="220">
        <f>ROUND(I311*H311,2)</f>
        <v>0</v>
      </c>
      <c r="K311" s="216" t="s">
        <v>168</v>
      </c>
      <c r="L311" s="46"/>
      <c r="M311" s="221" t="s">
        <v>19</v>
      </c>
      <c r="N311" s="222" t="s">
        <v>43</v>
      </c>
      <c r="O311" s="86"/>
      <c r="P311" s="223">
        <f>O311*H311</f>
        <v>0</v>
      </c>
      <c r="Q311" s="223">
        <v>1.0000000000000001E-05</v>
      </c>
      <c r="R311" s="223">
        <f>Q311*H311</f>
        <v>0.001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169</v>
      </c>
      <c r="AT311" s="225" t="s">
        <v>164</v>
      </c>
      <c r="AU311" s="225" t="s">
        <v>81</v>
      </c>
      <c r="AY311" s="19" t="s">
        <v>162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79</v>
      </c>
      <c r="BK311" s="226">
        <f>ROUND(I311*H311,2)</f>
        <v>0</v>
      </c>
      <c r="BL311" s="19" t="s">
        <v>169</v>
      </c>
      <c r="BM311" s="225" t="s">
        <v>1675</v>
      </c>
    </row>
    <row r="312" s="2" customFormat="1">
      <c r="A312" s="40"/>
      <c r="B312" s="41"/>
      <c r="C312" s="42"/>
      <c r="D312" s="227" t="s">
        <v>171</v>
      </c>
      <c r="E312" s="42"/>
      <c r="F312" s="228" t="s">
        <v>1676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171</v>
      </c>
      <c r="AU312" s="19" t="s">
        <v>81</v>
      </c>
    </row>
    <row r="313" s="2" customFormat="1">
      <c r="A313" s="40"/>
      <c r="B313" s="41"/>
      <c r="C313" s="42"/>
      <c r="D313" s="232" t="s">
        <v>173</v>
      </c>
      <c r="E313" s="42"/>
      <c r="F313" s="233" t="s">
        <v>1677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173</v>
      </c>
      <c r="AU313" s="19" t="s">
        <v>81</v>
      </c>
    </row>
    <row r="314" s="2" customFormat="1" ht="21.75" customHeight="1">
      <c r="A314" s="40"/>
      <c r="B314" s="41"/>
      <c r="C314" s="214" t="s">
        <v>486</v>
      </c>
      <c r="D314" s="214" t="s">
        <v>164</v>
      </c>
      <c r="E314" s="215" t="s">
        <v>1678</v>
      </c>
      <c r="F314" s="216" t="s">
        <v>1679</v>
      </c>
      <c r="G314" s="217" t="s">
        <v>381</v>
      </c>
      <c r="H314" s="218">
        <v>100</v>
      </c>
      <c r="I314" s="219"/>
      <c r="J314" s="220">
        <f>ROUND(I314*H314,2)</f>
        <v>0</v>
      </c>
      <c r="K314" s="216" t="s">
        <v>168</v>
      </c>
      <c r="L314" s="46"/>
      <c r="M314" s="221" t="s">
        <v>19</v>
      </c>
      <c r="N314" s="222" t="s">
        <v>43</v>
      </c>
      <c r="O314" s="86"/>
      <c r="P314" s="223">
        <f>O314*H314</f>
        <v>0</v>
      </c>
      <c r="Q314" s="223">
        <v>6.9999999999999994E-05</v>
      </c>
      <c r="R314" s="223">
        <f>Q314*H314</f>
        <v>0.0069999999999999993</v>
      </c>
      <c r="S314" s="223">
        <v>0</v>
      </c>
      <c r="T314" s="224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169</v>
      </c>
      <c r="AT314" s="225" t="s">
        <v>164</v>
      </c>
      <c r="AU314" s="225" t="s">
        <v>81</v>
      </c>
      <c r="AY314" s="19" t="s">
        <v>162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79</v>
      </c>
      <c r="BK314" s="226">
        <f>ROUND(I314*H314,2)</f>
        <v>0</v>
      </c>
      <c r="BL314" s="19" t="s">
        <v>169</v>
      </c>
      <c r="BM314" s="225" t="s">
        <v>1680</v>
      </c>
    </row>
    <row r="315" s="2" customFormat="1">
      <c r="A315" s="40"/>
      <c r="B315" s="41"/>
      <c r="C315" s="42"/>
      <c r="D315" s="227" t="s">
        <v>171</v>
      </c>
      <c r="E315" s="42"/>
      <c r="F315" s="228" t="s">
        <v>1681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171</v>
      </c>
      <c r="AU315" s="19" t="s">
        <v>81</v>
      </c>
    </row>
    <row r="316" s="2" customFormat="1">
      <c r="A316" s="40"/>
      <c r="B316" s="41"/>
      <c r="C316" s="42"/>
      <c r="D316" s="232" t="s">
        <v>173</v>
      </c>
      <c r="E316" s="42"/>
      <c r="F316" s="233" t="s">
        <v>1682</v>
      </c>
      <c r="G316" s="42"/>
      <c r="H316" s="42"/>
      <c r="I316" s="229"/>
      <c r="J316" s="42"/>
      <c r="K316" s="42"/>
      <c r="L316" s="46"/>
      <c r="M316" s="230"/>
      <c r="N316" s="231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173</v>
      </c>
      <c r="AU316" s="19" t="s">
        <v>81</v>
      </c>
    </row>
    <row r="317" s="2" customFormat="1" ht="24.15" customHeight="1">
      <c r="A317" s="40"/>
      <c r="B317" s="41"/>
      <c r="C317" s="214" t="s">
        <v>491</v>
      </c>
      <c r="D317" s="214" t="s">
        <v>164</v>
      </c>
      <c r="E317" s="215" t="s">
        <v>1683</v>
      </c>
      <c r="F317" s="216" t="s">
        <v>1684</v>
      </c>
      <c r="G317" s="217" t="s">
        <v>167</v>
      </c>
      <c r="H317" s="218">
        <v>1.3999999999999999</v>
      </c>
      <c r="I317" s="219"/>
      <c r="J317" s="220">
        <f>ROUND(I317*H317,2)</f>
        <v>0</v>
      </c>
      <c r="K317" s="216" t="s">
        <v>168</v>
      </c>
      <c r="L317" s="46"/>
      <c r="M317" s="221" t="s">
        <v>19</v>
      </c>
      <c r="N317" s="222" t="s">
        <v>43</v>
      </c>
      <c r="O317" s="86"/>
      <c r="P317" s="223">
        <f>O317*H317</f>
        <v>0</v>
      </c>
      <c r="Q317" s="223">
        <v>0</v>
      </c>
      <c r="R317" s="223">
        <f>Q317*H317</f>
        <v>0</v>
      </c>
      <c r="S317" s="223">
        <v>1.8</v>
      </c>
      <c r="T317" s="224">
        <f>S317*H317</f>
        <v>2.52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169</v>
      </c>
      <c r="AT317" s="225" t="s">
        <v>164</v>
      </c>
      <c r="AU317" s="225" t="s">
        <v>81</v>
      </c>
      <c r="AY317" s="19" t="s">
        <v>162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79</v>
      </c>
      <c r="BK317" s="226">
        <f>ROUND(I317*H317,2)</f>
        <v>0</v>
      </c>
      <c r="BL317" s="19" t="s">
        <v>169</v>
      </c>
      <c r="BM317" s="225" t="s">
        <v>1685</v>
      </c>
    </row>
    <row r="318" s="2" customFormat="1">
      <c r="A318" s="40"/>
      <c r="B318" s="41"/>
      <c r="C318" s="42"/>
      <c r="D318" s="227" t="s">
        <v>171</v>
      </c>
      <c r="E318" s="42"/>
      <c r="F318" s="228" t="s">
        <v>1686</v>
      </c>
      <c r="G318" s="42"/>
      <c r="H318" s="42"/>
      <c r="I318" s="229"/>
      <c r="J318" s="42"/>
      <c r="K318" s="42"/>
      <c r="L318" s="46"/>
      <c r="M318" s="230"/>
      <c r="N318" s="231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171</v>
      </c>
      <c r="AU318" s="19" t="s">
        <v>81</v>
      </c>
    </row>
    <row r="319" s="2" customFormat="1">
      <c r="A319" s="40"/>
      <c r="B319" s="41"/>
      <c r="C319" s="42"/>
      <c r="D319" s="232" t="s">
        <v>173</v>
      </c>
      <c r="E319" s="42"/>
      <c r="F319" s="233" t="s">
        <v>1687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173</v>
      </c>
      <c r="AU319" s="19" t="s">
        <v>81</v>
      </c>
    </row>
    <row r="320" s="13" customFormat="1">
      <c r="A320" s="13"/>
      <c r="B320" s="234"/>
      <c r="C320" s="235"/>
      <c r="D320" s="227" t="s">
        <v>175</v>
      </c>
      <c r="E320" s="236" t="s">
        <v>19</v>
      </c>
      <c r="F320" s="237" t="s">
        <v>1688</v>
      </c>
      <c r="G320" s="235"/>
      <c r="H320" s="238">
        <v>1.3999999999999999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175</v>
      </c>
      <c r="AU320" s="244" t="s">
        <v>81</v>
      </c>
      <c r="AV320" s="13" t="s">
        <v>81</v>
      </c>
      <c r="AW320" s="13" t="s">
        <v>33</v>
      </c>
      <c r="AX320" s="13" t="s">
        <v>72</v>
      </c>
      <c r="AY320" s="244" t="s">
        <v>162</v>
      </c>
    </row>
    <row r="321" s="14" customFormat="1">
      <c r="A321" s="14"/>
      <c r="B321" s="245"/>
      <c r="C321" s="246"/>
      <c r="D321" s="227" t="s">
        <v>175</v>
      </c>
      <c r="E321" s="247" t="s">
        <v>19</v>
      </c>
      <c r="F321" s="248" t="s">
        <v>177</v>
      </c>
      <c r="G321" s="246"/>
      <c r="H321" s="249">
        <v>1.3999999999999999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175</v>
      </c>
      <c r="AU321" s="255" t="s">
        <v>81</v>
      </c>
      <c r="AV321" s="14" t="s">
        <v>169</v>
      </c>
      <c r="AW321" s="14" t="s">
        <v>33</v>
      </c>
      <c r="AX321" s="14" t="s">
        <v>79</v>
      </c>
      <c r="AY321" s="255" t="s">
        <v>162</v>
      </c>
    </row>
    <row r="322" s="2" customFormat="1" ht="37.8" customHeight="1">
      <c r="A322" s="40"/>
      <c r="B322" s="41"/>
      <c r="C322" s="214" t="s">
        <v>497</v>
      </c>
      <c r="D322" s="214" t="s">
        <v>164</v>
      </c>
      <c r="E322" s="215" t="s">
        <v>1689</v>
      </c>
      <c r="F322" s="216" t="s">
        <v>1690</v>
      </c>
      <c r="G322" s="217" t="s">
        <v>167</v>
      </c>
      <c r="H322" s="218">
        <v>0.59999999999999998</v>
      </c>
      <c r="I322" s="219"/>
      <c r="J322" s="220">
        <f>ROUND(I322*H322,2)</f>
        <v>0</v>
      </c>
      <c r="K322" s="216" t="s">
        <v>168</v>
      </c>
      <c r="L322" s="46"/>
      <c r="M322" s="221" t="s">
        <v>19</v>
      </c>
      <c r="N322" s="222" t="s">
        <v>43</v>
      </c>
      <c r="O322" s="86"/>
      <c r="P322" s="223">
        <f>O322*H322</f>
        <v>0</v>
      </c>
      <c r="Q322" s="223">
        <v>0</v>
      </c>
      <c r="R322" s="223">
        <f>Q322*H322</f>
        <v>0</v>
      </c>
      <c r="S322" s="223">
        <v>2.2000000000000002</v>
      </c>
      <c r="T322" s="224">
        <f>S322*H322</f>
        <v>1.3200000000000001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169</v>
      </c>
      <c r="AT322" s="225" t="s">
        <v>164</v>
      </c>
      <c r="AU322" s="225" t="s">
        <v>81</v>
      </c>
      <c r="AY322" s="19" t="s">
        <v>162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79</v>
      </c>
      <c r="BK322" s="226">
        <f>ROUND(I322*H322,2)</f>
        <v>0</v>
      </c>
      <c r="BL322" s="19" t="s">
        <v>169</v>
      </c>
      <c r="BM322" s="225" t="s">
        <v>1691</v>
      </c>
    </row>
    <row r="323" s="2" customFormat="1">
      <c r="A323" s="40"/>
      <c r="B323" s="41"/>
      <c r="C323" s="42"/>
      <c r="D323" s="227" t="s">
        <v>171</v>
      </c>
      <c r="E323" s="42"/>
      <c r="F323" s="228" t="s">
        <v>1692</v>
      </c>
      <c r="G323" s="42"/>
      <c r="H323" s="42"/>
      <c r="I323" s="229"/>
      <c r="J323" s="42"/>
      <c r="K323" s="42"/>
      <c r="L323" s="46"/>
      <c r="M323" s="230"/>
      <c r="N323" s="231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171</v>
      </c>
      <c r="AU323" s="19" t="s">
        <v>81</v>
      </c>
    </row>
    <row r="324" s="2" customFormat="1">
      <c r="A324" s="40"/>
      <c r="B324" s="41"/>
      <c r="C324" s="42"/>
      <c r="D324" s="232" t="s">
        <v>173</v>
      </c>
      <c r="E324" s="42"/>
      <c r="F324" s="233" t="s">
        <v>1693</v>
      </c>
      <c r="G324" s="42"/>
      <c r="H324" s="42"/>
      <c r="I324" s="229"/>
      <c r="J324" s="42"/>
      <c r="K324" s="42"/>
      <c r="L324" s="46"/>
      <c r="M324" s="230"/>
      <c r="N324" s="231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173</v>
      </c>
      <c r="AU324" s="19" t="s">
        <v>81</v>
      </c>
    </row>
    <row r="325" s="13" customFormat="1">
      <c r="A325" s="13"/>
      <c r="B325" s="234"/>
      <c r="C325" s="235"/>
      <c r="D325" s="227" t="s">
        <v>175</v>
      </c>
      <c r="E325" s="236" t="s">
        <v>19</v>
      </c>
      <c r="F325" s="237" t="s">
        <v>1694</v>
      </c>
      <c r="G325" s="235"/>
      <c r="H325" s="238">
        <v>0.59999999999999998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175</v>
      </c>
      <c r="AU325" s="244" t="s">
        <v>81</v>
      </c>
      <c r="AV325" s="13" t="s">
        <v>81</v>
      </c>
      <c r="AW325" s="13" t="s">
        <v>33</v>
      </c>
      <c r="AX325" s="13" t="s">
        <v>72</v>
      </c>
      <c r="AY325" s="244" t="s">
        <v>162</v>
      </c>
    </row>
    <row r="326" s="14" customFormat="1">
      <c r="A326" s="14"/>
      <c r="B326" s="245"/>
      <c r="C326" s="246"/>
      <c r="D326" s="227" t="s">
        <v>175</v>
      </c>
      <c r="E326" s="247" t="s">
        <v>19</v>
      </c>
      <c r="F326" s="248" t="s">
        <v>177</v>
      </c>
      <c r="G326" s="246"/>
      <c r="H326" s="249">
        <v>0.59999999999999998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175</v>
      </c>
      <c r="AU326" s="255" t="s">
        <v>81</v>
      </c>
      <c r="AV326" s="14" t="s">
        <v>169</v>
      </c>
      <c r="AW326" s="14" t="s">
        <v>33</v>
      </c>
      <c r="AX326" s="14" t="s">
        <v>79</v>
      </c>
      <c r="AY326" s="255" t="s">
        <v>162</v>
      </c>
    </row>
    <row r="327" s="2" customFormat="1" ht="33" customHeight="1">
      <c r="A327" s="40"/>
      <c r="B327" s="41"/>
      <c r="C327" s="214" t="s">
        <v>503</v>
      </c>
      <c r="D327" s="214" t="s">
        <v>164</v>
      </c>
      <c r="E327" s="215" t="s">
        <v>1695</v>
      </c>
      <c r="F327" s="216" t="s">
        <v>1696</v>
      </c>
      <c r="G327" s="217" t="s">
        <v>245</v>
      </c>
      <c r="H327" s="218">
        <v>4</v>
      </c>
      <c r="I327" s="219"/>
      <c r="J327" s="220">
        <f>ROUND(I327*H327,2)</f>
        <v>0</v>
      </c>
      <c r="K327" s="216" t="s">
        <v>168</v>
      </c>
      <c r="L327" s="46"/>
      <c r="M327" s="221" t="s">
        <v>19</v>
      </c>
      <c r="N327" s="222" t="s">
        <v>43</v>
      </c>
      <c r="O327" s="86"/>
      <c r="P327" s="223">
        <f>O327*H327</f>
        <v>0</v>
      </c>
      <c r="Q327" s="223">
        <v>0</v>
      </c>
      <c r="R327" s="223">
        <f>Q327*H327</f>
        <v>0</v>
      </c>
      <c r="S327" s="223">
        <v>0.12</v>
      </c>
      <c r="T327" s="224">
        <f>S327*H327</f>
        <v>0.47999999999999998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169</v>
      </c>
      <c r="AT327" s="225" t="s">
        <v>164</v>
      </c>
      <c r="AU327" s="225" t="s">
        <v>81</v>
      </c>
      <c r="AY327" s="19" t="s">
        <v>162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79</v>
      </c>
      <c r="BK327" s="226">
        <f>ROUND(I327*H327,2)</f>
        <v>0</v>
      </c>
      <c r="BL327" s="19" t="s">
        <v>169</v>
      </c>
      <c r="BM327" s="225" t="s">
        <v>1697</v>
      </c>
    </row>
    <row r="328" s="2" customFormat="1">
      <c r="A328" s="40"/>
      <c r="B328" s="41"/>
      <c r="C328" s="42"/>
      <c r="D328" s="227" t="s">
        <v>171</v>
      </c>
      <c r="E328" s="42"/>
      <c r="F328" s="228" t="s">
        <v>1698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171</v>
      </c>
      <c r="AU328" s="19" t="s">
        <v>81</v>
      </c>
    </row>
    <row r="329" s="2" customFormat="1">
      <c r="A329" s="40"/>
      <c r="B329" s="41"/>
      <c r="C329" s="42"/>
      <c r="D329" s="232" t="s">
        <v>173</v>
      </c>
      <c r="E329" s="42"/>
      <c r="F329" s="233" t="s">
        <v>1699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173</v>
      </c>
      <c r="AU329" s="19" t="s">
        <v>81</v>
      </c>
    </row>
    <row r="330" s="13" customFormat="1">
      <c r="A330" s="13"/>
      <c r="B330" s="234"/>
      <c r="C330" s="235"/>
      <c r="D330" s="227" t="s">
        <v>175</v>
      </c>
      <c r="E330" s="236" t="s">
        <v>19</v>
      </c>
      <c r="F330" s="237" t="s">
        <v>1700</v>
      </c>
      <c r="G330" s="235"/>
      <c r="H330" s="238">
        <v>4</v>
      </c>
      <c r="I330" s="239"/>
      <c r="J330" s="235"/>
      <c r="K330" s="235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175</v>
      </c>
      <c r="AU330" s="244" t="s">
        <v>81</v>
      </c>
      <c r="AV330" s="13" t="s">
        <v>81</v>
      </c>
      <c r="AW330" s="13" t="s">
        <v>33</v>
      </c>
      <c r="AX330" s="13" t="s">
        <v>79</v>
      </c>
      <c r="AY330" s="244" t="s">
        <v>162</v>
      </c>
    </row>
    <row r="331" s="2" customFormat="1" ht="24.15" customHeight="1">
      <c r="A331" s="40"/>
      <c r="B331" s="41"/>
      <c r="C331" s="214" t="s">
        <v>510</v>
      </c>
      <c r="D331" s="214" t="s">
        <v>164</v>
      </c>
      <c r="E331" s="215" t="s">
        <v>1701</v>
      </c>
      <c r="F331" s="216" t="s">
        <v>1702</v>
      </c>
      <c r="G331" s="217" t="s">
        <v>212</v>
      </c>
      <c r="H331" s="218">
        <v>0.75</v>
      </c>
      <c r="I331" s="219"/>
      <c r="J331" s="220">
        <f>ROUND(I331*H331,2)</f>
        <v>0</v>
      </c>
      <c r="K331" s="216" t="s">
        <v>168</v>
      </c>
      <c r="L331" s="46"/>
      <c r="M331" s="221" t="s">
        <v>19</v>
      </c>
      <c r="N331" s="222" t="s">
        <v>43</v>
      </c>
      <c r="O331" s="86"/>
      <c r="P331" s="223">
        <f>O331*H331</f>
        <v>0</v>
      </c>
      <c r="Q331" s="223">
        <v>0</v>
      </c>
      <c r="R331" s="223">
        <f>Q331*H331</f>
        <v>0</v>
      </c>
      <c r="S331" s="223">
        <v>1</v>
      </c>
      <c r="T331" s="224">
        <f>S331*H331</f>
        <v>0.75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25" t="s">
        <v>169</v>
      </c>
      <c r="AT331" s="225" t="s">
        <v>164</v>
      </c>
      <c r="AU331" s="225" t="s">
        <v>81</v>
      </c>
      <c r="AY331" s="19" t="s">
        <v>162</v>
      </c>
      <c r="BE331" s="226">
        <f>IF(N331="základní",J331,0)</f>
        <v>0</v>
      </c>
      <c r="BF331" s="226">
        <f>IF(N331="snížená",J331,0)</f>
        <v>0</v>
      </c>
      <c r="BG331" s="226">
        <f>IF(N331="zákl. přenesená",J331,0)</f>
        <v>0</v>
      </c>
      <c r="BH331" s="226">
        <f>IF(N331="sníž. přenesená",J331,0)</f>
        <v>0</v>
      </c>
      <c r="BI331" s="226">
        <f>IF(N331="nulová",J331,0)</f>
        <v>0</v>
      </c>
      <c r="BJ331" s="19" t="s">
        <v>79</v>
      </c>
      <c r="BK331" s="226">
        <f>ROUND(I331*H331,2)</f>
        <v>0</v>
      </c>
      <c r="BL331" s="19" t="s">
        <v>169</v>
      </c>
      <c r="BM331" s="225" t="s">
        <v>1703</v>
      </c>
    </row>
    <row r="332" s="2" customFormat="1">
      <c r="A332" s="40"/>
      <c r="B332" s="41"/>
      <c r="C332" s="42"/>
      <c r="D332" s="227" t="s">
        <v>171</v>
      </c>
      <c r="E332" s="42"/>
      <c r="F332" s="228" t="s">
        <v>1704</v>
      </c>
      <c r="G332" s="42"/>
      <c r="H332" s="42"/>
      <c r="I332" s="229"/>
      <c r="J332" s="42"/>
      <c r="K332" s="42"/>
      <c r="L332" s="46"/>
      <c r="M332" s="230"/>
      <c r="N332" s="231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171</v>
      </c>
      <c r="AU332" s="19" t="s">
        <v>81</v>
      </c>
    </row>
    <row r="333" s="2" customFormat="1">
      <c r="A333" s="40"/>
      <c r="B333" s="41"/>
      <c r="C333" s="42"/>
      <c r="D333" s="232" t="s">
        <v>173</v>
      </c>
      <c r="E333" s="42"/>
      <c r="F333" s="233" t="s">
        <v>1705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173</v>
      </c>
      <c r="AU333" s="19" t="s">
        <v>81</v>
      </c>
    </row>
    <row r="334" s="13" customFormat="1">
      <c r="A334" s="13"/>
      <c r="B334" s="234"/>
      <c r="C334" s="235"/>
      <c r="D334" s="227" t="s">
        <v>175</v>
      </c>
      <c r="E334" s="236" t="s">
        <v>19</v>
      </c>
      <c r="F334" s="237" t="s">
        <v>1706</v>
      </c>
      <c r="G334" s="235"/>
      <c r="H334" s="238">
        <v>0.75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175</v>
      </c>
      <c r="AU334" s="244" t="s">
        <v>81</v>
      </c>
      <c r="AV334" s="13" t="s">
        <v>81</v>
      </c>
      <c r="AW334" s="13" t="s">
        <v>33</v>
      </c>
      <c r="AX334" s="13" t="s">
        <v>79</v>
      </c>
      <c r="AY334" s="244" t="s">
        <v>162</v>
      </c>
    </row>
    <row r="335" s="2" customFormat="1" ht="24.15" customHeight="1">
      <c r="A335" s="40"/>
      <c r="B335" s="41"/>
      <c r="C335" s="214" t="s">
        <v>514</v>
      </c>
      <c r="D335" s="214" t="s">
        <v>164</v>
      </c>
      <c r="E335" s="215" t="s">
        <v>1707</v>
      </c>
      <c r="F335" s="216" t="s">
        <v>1708</v>
      </c>
      <c r="G335" s="217" t="s">
        <v>245</v>
      </c>
      <c r="H335" s="218">
        <v>4.0499999999999998</v>
      </c>
      <c r="I335" s="219"/>
      <c r="J335" s="220">
        <f>ROUND(I335*H335,2)</f>
        <v>0</v>
      </c>
      <c r="K335" s="216" t="s">
        <v>168</v>
      </c>
      <c r="L335" s="46"/>
      <c r="M335" s="221" t="s">
        <v>19</v>
      </c>
      <c r="N335" s="222" t="s">
        <v>43</v>
      </c>
      <c r="O335" s="86"/>
      <c r="P335" s="223">
        <f>O335*H335</f>
        <v>0</v>
      </c>
      <c r="Q335" s="223">
        <v>0</v>
      </c>
      <c r="R335" s="223">
        <f>Q335*H335</f>
        <v>0</v>
      </c>
      <c r="S335" s="223">
        <v>0.050999999999999997</v>
      </c>
      <c r="T335" s="224">
        <f>S335*H335</f>
        <v>0.20654999999999998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5" t="s">
        <v>169</v>
      </c>
      <c r="AT335" s="225" t="s">
        <v>164</v>
      </c>
      <c r="AU335" s="225" t="s">
        <v>81</v>
      </c>
      <c r="AY335" s="19" t="s">
        <v>162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19" t="s">
        <v>79</v>
      </c>
      <c r="BK335" s="226">
        <f>ROUND(I335*H335,2)</f>
        <v>0</v>
      </c>
      <c r="BL335" s="19" t="s">
        <v>169</v>
      </c>
      <c r="BM335" s="225" t="s">
        <v>1709</v>
      </c>
    </row>
    <row r="336" s="2" customFormat="1">
      <c r="A336" s="40"/>
      <c r="B336" s="41"/>
      <c r="C336" s="42"/>
      <c r="D336" s="227" t="s">
        <v>171</v>
      </c>
      <c r="E336" s="42"/>
      <c r="F336" s="228" t="s">
        <v>1710</v>
      </c>
      <c r="G336" s="42"/>
      <c r="H336" s="42"/>
      <c r="I336" s="229"/>
      <c r="J336" s="42"/>
      <c r="K336" s="42"/>
      <c r="L336" s="46"/>
      <c r="M336" s="230"/>
      <c r="N336" s="231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171</v>
      </c>
      <c r="AU336" s="19" t="s">
        <v>81</v>
      </c>
    </row>
    <row r="337" s="2" customFormat="1">
      <c r="A337" s="40"/>
      <c r="B337" s="41"/>
      <c r="C337" s="42"/>
      <c r="D337" s="232" t="s">
        <v>173</v>
      </c>
      <c r="E337" s="42"/>
      <c r="F337" s="233" t="s">
        <v>1711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173</v>
      </c>
      <c r="AU337" s="19" t="s">
        <v>81</v>
      </c>
    </row>
    <row r="338" s="13" customFormat="1">
      <c r="A338" s="13"/>
      <c r="B338" s="234"/>
      <c r="C338" s="235"/>
      <c r="D338" s="227" t="s">
        <v>175</v>
      </c>
      <c r="E338" s="236" t="s">
        <v>19</v>
      </c>
      <c r="F338" s="237" t="s">
        <v>1712</v>
      </c>
      <c r="G338" s="235"/>
      <c r="H338" s="238">
        <v>4.0499999999999998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175</v>
      </c>
      <c r="AU338" s="244" t="s">
        <v>81</v>
      </c>
      <c r="AV338" s="13" t="s">
        <v>81</v>
      </c>
      <c r="AW338" s="13" t="s">
        <v>33</v>
      </c>
      <c r="AX338" s="13" t="s">
        <v>72</v>
      </c>
      <c r="AY338" s="244" t="s">
        <v>162</v>
      </c>
    </row>
    <row r="339" s="14" customFormat="1">
      <c r="A339" s="14"/>
      <c r="B339" s="245"/>
      <c r="C339" s="246"/>
      <c r="D339" s="227" t="s">
        <v>175</v>
      </c>
      <c r="E339" s="247" t="s">
        <v>19</v>
      </c>
      <c r="F339" s="248" t="s">
        <v>177</v>
      </c>
      <c r="G339" s="246"/>
      <c r="H339" s="249">
        <v>4.0499999999999998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175</v>
      </c>
      <c r="AU339" s="255" t="s">
        <v>81</v>
      </c>
      <c r="AV339" s="14" t="s">
        <v>169</v>
      </c>
      <c r="AW339" s="14" t="s">
        <v>33</v>
      </c>
      <c r="AX339" s="14" t="s">
        <v>79</v>
      </c>
      <c r="AY339" s="255" t="s">
        <v>162</v>
      </c>
    </row>
    <row r="340" s="2" customFormat="1" ht="24.15" customHeight="1">
      <c r="A340" s="40"/>
      <c r="B340" s="41"/>
      <c r="C340" s="214" t="s">
        <v>518</v>
      </c>
      <c r="D340" s="214" t="s">
        <v>164</v>
      </c>
      <c r="E340" s="215" t="s">
        <v>1713</v>
      </c>
      <c r="F340" s="216" t="s">
        <v>1714</v>
      </c>
      <c r="G340" s="217" t="s">
        <v>245</v>
      </c>
      <c r="H340" s="218">
        <v>157.5</v>
      </c>
      <c r="I340" s="219"/>
      <c r="J340" s="220">
        <f>ROUND(I340*H340,2)</f>
        <v>0</v>
      </c>
      <c r="K340" s="216" t="s">
        <v>168</v>
      </c>
      <c r="L340" s="46"/>
      <c r="M340" s="221" t="s">
        <v>19</v>
      </c>
      <c r="N340" s="222" t="s">
        <v>43</v>
      </c>
      <c r="O340" s="86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169</v>
      </c>
      <c r="AT340" s="225" t="s">
        <v>164</v>
      </c>
      <c r="AU340" s="225" t="s">
        <v>81</v>
      </c>
      <c r="AY340" s="19" t="s">
        <v>162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79</v>
      </c>
      <c r="BK340" s="226">
        <f>ROUND(I340*H340,2)</f>
        <v>0</v>
      </c>
      <c r="BL340" s="19" t="s">
        <v>169</v>
      </c>
      <c r="BM340" s="225" t="s">
        <v>1715</v>
      </c>
    </row>
    <row r="341" s="2" customFormat="1">
      <c r="A341" s="40"/>
      <c r="B341" s="41"/>
      <c r="C341" s="42"/>
      <c r="D341" s="227" t="s">
        <v>171</v>
      </c>
      <c r="E341" s="42"/>
      <c r="F341" s="228" t="s">
        <v>1716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171</v>
      </c>
      <c r="AU341" s="19" t="s">
        <v>81</v>
      </c>
    </row>
    <row r="342" s="2" customFormat="1">
      <c r="A342" s="40"/>
      <c r="B342" s="41"/>
      <c r="C342" s="42"/>
      <c r="D342" s="232" t="s">
        <v>173</v>
      </c>
      <c r="E342" s="42"/>
      <c r="F342" s="233" t="s">
        <v>1717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173</v>
      </c>
      <c r="AU342" s="19" t="s">
        <v>81</v>
      </c>
    </row>
    <row r="343" s="12" customFormat="1" ht="22.8" customHeight="1">
      <c r="A343" s="12"/>
      <c r="B343" s="198"/>
      <c r="C343" s="199"/>
      <c r="D343" s="200" t="s">
        <v>71</v>
      </c>
      <c r="E343" s="212" t="s">
        <v>1718</v>
      </c>
      <c r="F343" s="212" t="s">
        <v>1719</v>
      </c>
      <c r="G343" s="199"/>
      <c r="H343" s="199"/>
      <c r="I343" s="202"/>
      <c r="J343" s="213">
        <f>BK343</f>
        <v>0</v>
      </c>
      <c r="K343" s="199"/>
      <c r="L343" s="204"/>
      <c r="M343" s="205"/>
      <c r="N343" s="206"/>
      <c r="O343" s="206"/>
      <c r="P343" s="207">
        <f>SUM(P344:P360)</f>
        <v>0</v>
      </c>
      <c r="Q343" s="206"/>
      <c r="R343" s="207">
        <f>SUM(R344:R360)</f>
        <v>0</v>
      </c>
      <c r="S343" s="206"/>
      <c r="T343" s="208">
        <f>SUM(T344:T360)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9" t="s">
        <v>79</v>
      </c>
      <c r="AT343" s="210" t="s">
        <v>71</v>
      </c>
      <c r="AU343" s="210" t="s">
        <v>79</v>
      </c>
      <c r="AY343" s="209" t="s">
        <v>162</v>
      </c>
      <c r="BK343" s="211">
        <f>SUM(BK344:BK360)</f>
        <v>0</v>
      </c>
    </row>
    <row r="344" s="2" customFormat="1" ht="24.15" customHeight="1">
      <c r="A344" s="40"/>
      <c r="B344" s="41"/>
      <c r="C344" s="214" t="s">
        <v>524</v>
      </c>
      <c r="D344" s="214" t="s">
        <v>164</v>
      </c>
      <c r="E344" s="215" t="s">
        <v>1720</v>
      </c>
      <c r="F344" s="216" t="s">
        <v>1721</v>
      </c>
      <c r="G344" s="217" t="s">
        <v>212</v>
      </c>
      <c r="H344" s="218">
        <v>5.2839999999999998</v>
      </c>
      <c r="I344" s="219"/>
      <c r="J344" s="220">
        <f>ROUND(I344*H344,2)</f>
        <v>0</v>
      </c>
      <c r="K344" s="216" t="s">
        <v>168</v>
      </c>
      <c r="L344" s="46"/>
      <c r="M344" s="221" t="s">
        <v>19</v>
      </c>
      <c r="N344" s="222" t="s">
        <v>43</v>
      </c>
      <c r="O344" s="86"/>
      <c r="P344" s="223">
        <f>O344*H344</f>
        <v>0</v>
      </c>
      <c r="Q344" s="223">
        <v>0</v>
      </c>
      <c r="R344" s="223">
        <f>Q344*H344</f>
        <v>0</v>
      </c>
      <c r="S344" s="223">
        <v>0</v>
      </c>
      <c r="T344" s="224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5" t="s">
        <v>169</v>
      </c>
      <c r="AT344" s="225" t="s">
        <v>164</v>
      </c>
      <c r="AU344" s="225" t="s">
        <v>81</v>
      </c>
      <c r="AY344" s="19" t="s">
        <v>162</v>
      </c>
      <c r="BE344" s="226">
        <f>IF(N344="základní",J344,0)</f>
        <v>0</v>
      </c>
      <c r="BF344" s="226">
        <f>IF(N344="snížená",J344,0)</f>
        <v>0</v>
      </c>
      <c r="BG344" s="226">
        <f>IF(N344="zákl. přenesená",J344,0)</f>
        <v>0</v>
      </c>
      <c r="BH344" s="226">
        <f>IF(N344="sníž. přenesená",J344,0)</f>
        <v>0</v>
      </c>
      <c r="BI344" s="226">
        <f>IF(N344="nulová",J344,0)</f>
        <v>0</v>
      </c>
      <c r="BJ344" s="19" t="s">
        <v>79</v>
      </c>
      <c r="BK344" s="226">
        <f>ROUND(I344*H344,2)</f>
        <v>0</v>
      </c>
      <c r="BL344" s="19" t="s">
        <v>169</v>
      </c>
      <c r="BM344" s="225" t="s">
        <v>1722</v>
      </c>
    </row>
    <row r="345" s="2" customFormat="1">
      <c r="A345" s="40"/>
      <c r="B345" s="41"/>
      <c r="C345" s="42"/>
      <c r="D345" s="227" t="s">
        <v>171</v>
      </c>
      <c r="E345" s="42"/>
      <c r="F345" s="228" t="s">
        <v>1723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171</v>
      </c>
      <c r="AU345" s="19" t="s">
        <v>81</v>
      </c>
    </row>
    <row r="346" s="2" customFormat="1">
      <c r="A346" s="40"/>
      <c r="B346" s="41"/>
      <c r="C346" s="42"/>
      <c r="D346" s="232" t="s">
        <v>173</v>
      </c>
      <c r="E346" s="42"/>
      <c r="F346" s="233" t="s">
        <v>1724</v>
      </c>
      <c r="G346" s="42"/>
      <c r="H346" s="42"/>
      <c r="I346" s="229"/>
      <c r="J346" s="42"/>
      <c r="K346" s="42"/>
      <c r="L346" s="46"/>
      <c r="M346" s="230"/>
      <c r="N346" s="231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173</v>
      </c>
      <c r="AU346" s="19" t="s">
        <v>81</v>
      </c>
    </row>
    <row r="347" s="2" customFormat="1" ht="33" customHeight="1">
      <c r="A347" s="40"/>
      <c r="B347" s="41"/>
      <c r="C347" s="214" t="s">
        <v>528</v>
      </c>
      <c r="D347" s="214" t="s">
        <v>164</v>
      </c>
      <c r="E347" s="215" t="s">
        <v>1725</v>
      </c>
      <c r="F347" s="216" t="s">
        <v>1726</v>
      </c>
      <c r="G347" s="217" t="s">
        <v>212</v>
      </c>
      <c r="H347" s="218">
        <v>26.420000000000002</v>
      </c>
      <c r="I347" s="219"/>
      <c r="J347" s="220">
        <f>ROUND(I347*H347,2)</f>
        <v>0</v>
      </c>
      <c r="K347" s="216" t="s">
        <v>168</v>
      </c>
      <c r="L347" s="46"/>
      <c r="M347" s="221" t="s">
        <v>19</v>
      </c>
      <c r="N347" s="222" t="s">
        <v>43</v>
      </c>
      <c r="O347" s="86"/>
      <c r="P347" s="223">
        <f>O347*H347</f>
        <v>0</v>
      </c>
      <c r="Q347" s="223">
        <v>0</v>
      </c>
      <c r="R347" s="223">
        <f>Q347*H347</f>
        <v>0</v>
      </c>
      <c r="S347" s="223">
        <v>0</v>
      </c>
      <c r="T347" s="224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25" t="s">
        <v>169</v>
      </c>
      <c r="AT347" s="225" t="s">
        <v>164</v>
      </c>
      <c r="AU347" s="225" t="s">
        <v>81</v>
      </c>
      <c r="AY347" s="19" t="s">
        <v>162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19" t="s">
        <v>79</v>
      </c>
      <c r="BK347" s="226">
        <f>ROUND(I347*H347,2)</f>
        <v>0</v>
      </c>
      <c r="BL347" s="19" t="s">
        <v>169</v>
      </c>
      <c r="BM347" s="225" t="s">
        <v>1727</v>
      </c>
    </row>
    <row r="348" s="2" customFormat="1">
      <c r="A348" s="40"/>
      <c r="B348" s="41"/>
      <c r="C348" s="42"/>
      <c r="D348" s="227" t="s">
        <v>171</v>
      </c>
      <c r="E348" s="42"/>
      <c r="F348" s="228" t="s">
        <v>1728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171</v>
      </c>
      <c r="AU348" s="19" t="s">
        <v>81</v>
      </c>
    </row>
    <row r="349" s="2" customFormat="1">
      <c r="A349" s="40"/>
      <c r="B349" s="41"/>
      <c r="C349" s="42"/>
      <c r="D349" s="232" t="s">
        <v>173</v>
      </c>
      <c r="E349" s="42"/>
      <c r="F349" s="233" t="s">
        <v>1729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173</v>
      </c>
      <c r="AU349" s="19" t="s">
        <v>81</v>
      </c>
    </row>
    <row r="350" s="13" customFormat="1">
      <c r="A350" s="13"/>
      <c r="B350" s="234"/>
      <c r="C350" s="235"/>
      <c r="D350" s="227" t="s">
        <v>175</v>
      </c>
      <c r="E350" s="236" t="s">
        <v>19</v>
      </c>
      <c r="F350" s="237" t="s">
        <v>1730</v>
      </c>
      <c r="G350" s="235"/>
      <c r="H350" s="238">
        <v>26.420000000000002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175</v>
      </c>
      <c r="AU350" s="244" t="s">
        <v>81</v>
      </c>
      <c r="AV350" s="13" t="s">
        <v>81</v>
      </c>
      <c r="AW350" s="13" t="s">
        <v>33</v>
      </c>
      <c r="AX350" s="13" t="s">
        <v>79</v>
      </c>
      <c r="AY350" s="244" t="s">
        <v>162</v>
      </c>
    </row>
    <row r="351" s="2" customFormat="1" ht="24.15" customHeight="1">
      <c r="A351" s="40"/>
      <c r="B351" s="41"/>
      <c r="C351" s="214" t="s">
        <v>536</v>
      </c>
      <c r="D351" s="214" t="s">
        <v>164</v>
      </c>
      <c r="E351" s="215" t="s">
        <v>1731</v>
      </c>
      <c r="F351" s="216" t="s">
        <v>1732</v>
      </c>
      <c r="G351" s="217" t="s">
        <v>212</v>
      </c>
      <c r="H351" s="218">
        <v>5.2839999999999998</v>
      </c>
      <c r="I351" s="219"/>
      <c r="J351" s="220">
        <f>ROUND(I351*H351,2)</f>
        <v>0</v>
      </c>
      <c r="K351" s="216" t="s">
        <v>168</v>
      </c>
      <c r="L351" s="46"/>
      <c r="M351" s="221" t="s">
        <v>19</v>
      </c>
      <c r="N351" s="222" t="s">
        <v>43</v>
      </c>
      <c r="O351" s="86"/>
      <c r="P351" s="223">
        <f>O351*H351</f>
        <v>0</v>
      </c>
      <c r="Q351" s="223">
        <v>0</v>
      </c>
      <c r="R351" s="223">
        <f>Q351*H351</f>
        <v>0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169</v>
      </c>
      <c r="AT351" s="225" t="s">
        <v>164</v>
      </c>
      <c r="AU351" s="225" t="s">
        <v>81</v>
      </c>
      <c r="AY351" s="19" t="s">
        <v>162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79</v>
      </c>
      <c r="BK351" s="226">
        <f>ROUND(I351*H351,2)</f>
        <v>0</v>
      </c>
      <c r="BL351" s="19" t="s">
        <v>169</v>
      </c>
      <c r="BM351" s="225" t="s">
        <v>1733</v>
      </c>
    </row>
    <row r="352" s="2" customFormat="1">
      <c r="A352" s="40"/>
      <c r="B352" s="41"/>
      <c r="C352" s="42"/>
      <c r="D352" s="227" t="s">
        <v>171</v>
      </c>
      <c r="E352" s="42"/>
      <c r="F352" s="228" t="s">
        <v>1734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171</v>
      </c>
      <c r="AU352" s="19" t="s">
        <v>81</v>
      </c>
    </row>
    <row r="353" s="2" customFormat="1">
      <c r="A353" s="40"/>
      <c r="B353" s="41"/>
      <c r="C353" s="42"/>
      <c r="D353" s="232" t="s">
        <v>173</v>
      </c>
      <c r="E353" s="42"/>
      <c r="F353" s="233" t="s">
        <v>1735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173</v>
      </c>
      <c r="AU353" s="19" t="s">
        <v>81</v>
      </c>
    </row>
    <row r="354" s="2" customFormat="1" ht="24.15" customHeight="1">
      <c r="A354" s="40"/>
      <c r="B354" s="41"/>
      <c r="C354" s="214" t="s">
        <v>544</v>
      </c>
      <c r="D354" s="214" t="s">
        <v>164</v>
      </c>
      <c r="E354" s="215" t="s">
        <v>1736</v>
      </c>
      <c r="F354" s="216" t="s">
        <v>1737</v>
      </c>
      <c r="G354" s="217" t="s">
        <v>212</v>
      </c>
      <c r="H354" s="218">
        <v>100.396</v>
      </c>
      <c r="I354" s="219"/>
      <c r="J354" s="220">
        <f>ROUND(I354*H354,2)</f>
        <v>0</v>
      </c>
      <c r="K354" s="216" t="s">
        <v>168</v>
      </c>
      <c r="L354" s="46"/>
      <c r="M354" s="221" t="s">
        <v>19</v>
      </c>
      <c r="N354" s="222" t="s">
        <v>43</v>
      </c>
      <c r="O354" s="86"/>
      <c r="P354" s="223">
        <f>O354*H354</f>
        <v>0</v>
      </c>
      <c r="Q354" s="223">
        <v>0</v>
      </c>
      <c r="R354" s="223">
        <f>Q354*H354</f>
        <v>0</v>
      </c>
      <c r="S354" s="223">
        <v>0</v>
      </c>
      <c r="T354" s="224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25" t="s">
        <v>169</v>
      </c>
      <c r="AT354" s="225" t="s">
        <v>164</v>
      </c>
      <c r="AU354" s="225" t="s">
        <v>81</v>
      </c>
      <c r="AY354" s="19" t="s">
        <v>162</v>
      </c>
      <c r="BE354" s="226">
        <f>IF(N354="základní",J354,0)</f>
        <v>0</v>
      </c>
      <c r="BF354" s="226">
        <f>IF(N354="snížená",J354,0)</f>
        <v>0</v>
      </c>
      <c r="BG354" s="226">
        <f>IF(N354="zákl. přenesená",J354,0)</f>
        <v>0</v>
      </c>
      <c r="BH354" s="226">
        <f>IF(N354="sníž. přenesená",J354,0)</f>
        <v>0</v>
      </c>
      <c r="BI354" s="226">
        <f>IF(N354="nulová",J354,0)</f>
        <v>0</v>
      </c>
      <c r="BJ354" s="19" t="s">
        <v>79</v>
      </c>
      <c r="BK354" s="226">
        <f>ROUND(I354*H354,2)</f>
        <v>0</v>
      </c>
      <c r="BL354" s="19" t="s">
        <v>169</v>
      </c>
      <c r="BM354" s="225" t="s">
        <v>1738</v>
      </c>
    </row>
    <row r="355" s="2" customFormat="1">
      <c r="A355" s="40"/>
      <c r="B355" s="41"/>
      <c r="C355" s="42"/>
      <c r="D355" s="227" t="s">
        <v>171</v>
      </c>
      <c r="E355" s="42"/>
      <c r="F355" s="228" t="s">
        <v>1739</v>
      </c>
      <c r="G355" s="42"/>
      <c r="H355" s="42"/>
      <c r="I355" s="229"/>
      <c r="J355" s="42"/>
      <c r="K355" s="42"/>
      <c r="L355" s="46"/>
      <c r="M355" s="230"/>
      <c r="N355" s="231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171</v>
      </c>
      <c r="AU355" s="19" t="s">
        <v>81</v>
      </c>
    </row>
    <row r="356" s="2" customFormat="1">
      <c r="A356" s="40"/>
      <c r="B356" s="41"/>
      <c r="C356" s="42"/>
      <c r="D356" s="232" t="s">
        <v>173</v>
      </c>
      <c r="E356" s="42"/>
      <c r="F356" s="233" t="s">
        <v>1740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173</v>
      </c>
      <c r="AU356" s="19" t="s">
        <v>81</v>
      </c>
    </row>
    <row r="357" s="13" customFormat="1">
      <c r="A357" s="13"/>
      <c r="B357" s="234"/>
      <c r="C357" s="235"/>
      <c r="D357" s="227" t="s">
        <v>175</v>
      </c>
      <c r="E357" s="236" t="s">
        <v>19</v>
      </c>
      <c r="F357" s="237" t="s">
        <v>1741</v>
      </c>
      <c r="G357" s="235"/>
      <c r="H357" s="238">
        <v>100.396</v>
      </c>
      <c r="I357" s="239"/>
      <c r="J357" s="235"/>
      <c r="K357" s="235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175</v>
      </c>
      <c r="AU357" s="244" t="s">
        <v>81</v>
      </c>
      <c r="AV357" s="13" t="s">
        <v>81</v>
      </c>
      <c r="AW357" s="13" t="s">
        <v>33</v>
      </c>
      <c r="AX357" s="13" t="s">
        <v>79</v>
      </c>
      <c r="AY357" s="244" t="s">
        <v>162</v>
      </c>
    </row>
    <row r="358" s="2" customFormat="1" ht="33" customHeight="1">
      <c r="A358" s="40"/>
      <c r="B358" s="41"/>
      <c r="C358" s="214" t="s">
        <v>550</v>
      </c>
      <c r="D358" s="214" t="s">
        <v>164</v>
      </c>
      <c r="E358" s="215" t="s">
        <v>1742</v>
      </c>
      <c r="F358" s="216" t="s">
        <v>1118</v>
      </c>
      <c r="G358" s="217" t="s">
        <v>212</v>
      </c>
      <c r="H358" s="218">
        <v>5.2839999999999998</v>
      </c>
      <c r="I358" s="219"/>
      <c r="J358" s="220">
        <f>ROUND(I358*H358,2)</f>
        <v>0</v>
      </c>
      <c r="K358" s="216" t="s">
        <v>168</v>
      </c>
      <c r="L358" s="46"/>
      <c r="M358" s="221" t="s">
        <v>19</v>
      </c>
      <c r="N358" s="222" t="s">
        <v>43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169</v>
      </c>
      <c r="AT358" s="225" t="s">
        <v>164</v>
      </c>
      <c r="AU358" s="225" t="s">
        <v>81</v>
      </c>
      <c r="AY358" s="19" t="s">
        <v>162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79</v>
      </c>
      <c r="BK358" s="226">
        <f>ROUND(I358*H358,2)</f>
        <v>0</v>
      </c>
      <c r="BL358" s="19" t="s">
        <v>169</v>
      </c>
      <c r="BM358" s="225" t="s">
        <v>1743</v>
      </c>
    </row>
    <row r="359" s="2" customFormat="1">
      <c r="A359" s="40"/>
      <c r="B359" s="41"/>
      <c r="C359" s="42"/>
      <c r="D359" s="227" t="s">
        <v>171</v>
      </c>
      <c r="E359" s="42"/>
      <c r="F359" s="228" t="s">
        <v>1744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171</v>
      </c>
      <c r="AU359" s="19" t="s">
        <v>81</v>
      </c>
    </row>
    <row r="360" s="2" customFormat="1">
      <c r="A360" s="40"/>
      <c r="B360" s="41"/>
      <c r="C360" s="42"/>
      <c r="D360" s="232" t="s">
        <v>173</v>
      </c>
      <c r="E360" s="42"/>
      <c r="F360" s="233" t="s">
        <v>1745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173</v>
      </c>
      <c r="AU360" s="19" t="s">
        <v>81</v>
      </c>
    </row>
    <row r="361" s="12" customFormat="1" ht="22.8" customHeight="1">
      <c r="A361" s="12"/>
      <c r="B361" s="198"/>
      <c r="C361" s="199"/>
      <c r="D361" s="200" t="s">
        <v>71</v>
      </c>
      <c r="E361" s="212" t="s">
        <v>728</v>
      </c>
      <c r="F361" s="212" t="s">
        <v>729</v>
      </c>
      <c r="G361" s="199"/>
      <c r="H361" s="199"/>
      <c r="I361" s="202"/>
      <c r="J361" s="213">
        <f>BK361</f>
        <v>0</v>
      </c>
      <c r="K361" s="199"/>
      <c r="L361" s="204"/>
      <c r="M361" s="205"/>
      <c r="N361" s="206"/>
      <c r="O361" s="206"/>
      <c r="P361" s="207">
        <f>SUM(P362:P364)</f>
        <v>0</v>
      </c>
      <c r="Q361" s="206"/>
      <c r="R361" s="207">
        <f>SUM(R362:R364)</f>
        <v>0</v>
      </c>
      <c r="S361" s="206"/>
      <c r="T361" s="208">
        <f>SUM(T362:T364)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9" t="s">
        <v>79</v>
      </c>
      <c r="AT361" s="210" t="s">
        <v>71</v>
      </c>
      <c r="AU361" s="210" t="s">
        <v>79</v>
      </c>
      <c r="AY361" s="209" t="s">
        <v>162</v>
      </c>
      <c r="BK361" s="211">
        <f>SUM(BK362:BK364)</f>
        <v>0</v>
      </c>
    </row>
    <row r="362" s="2" customFormat="1" ht="21.75" customHeight="1">
      <c r="A362" s="40"/>
      <c r="B362" s="41"/>
      <c r="C362" s="214" t="s">
        <v>556</v>
      </c>
      <c r="D362" s="214" t="s">
        <v>164</v>
      </c>
      <c r="E362" s="215" t="s">
        <v>1746</v>
      </c>
      <c r="F362" s="216" t="s">
        <v>1747</v>
      </c>
      <c r="G362" s="217" t="s">
        <v>212</v>
      </c>
      <c r="H362" s="218">
        <v>101.369</v>
      </c>
      <c r="I362" s="219"/>
      <c r="J362" s="220">
        <f>ROUND(I362*H362,2)</f>
        <v>0</v>
      </c>
      <c r="K362" s="216" t="s">
        <v>168</v>
      </c>
      <c r="L362" s="46"/>
      <c r="M362" s="221" t="s">
        <v>19</v>
      </c>
      <c r="N362" s="222" t="s">
        <v>43</v>
      </c>
      <c r="O362" s="86"/>
      <c r="P362" s="223">
        <f>O362*H362</f>
        <v>0</v>
      </c>
      <c r="Q362" s="223">
        <v>0</v>
      </c>
      <c r="R362" s="223">
        <f>Q362*H362</f>
        <v>0</v>
      </c>
      <c r="S362" s="223">
        <v>0</v>
      </c>
      <c r="T362" s="224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25" t="s">
        <v>169</v>
      </c>
      <c r="AT362" s="225" t="s">
        <v>164</v>
      </c>
      <c r="AU362" s="225" t="s">
        <v>81</v>
      </c>
      <c r="AY362" s="19" t="s">
        <v>162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9" t="s">
        <v>79</v>
      </c>
      <c r="BK362" s="226">
        <f>ROUND(I362*H362,2)</f>
        <v>0</v>
      </c>
      <c r="BL362" s="19" t="s">
        <v>169</v>
      </c>
      <c r="BM362" s="225" t="s">
        <v>1748</v>
      </c>
    </row>
    <row r="363" s="2" customFormat="1">
      <c r="A363" s="40"/>
      <c r="B363" s="41"/>
      <c r="C363" s="42"/>
      <c r="D363" s="227" t="s">
        <v>171</v>
      </c>
      <c r="E363" s="42"/>
      <c r="F363" s="228" t="s">
        <v>1749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171</v>
      </c>
      <c r="AU363" s="19" t="s">
        <v>81</v>
      </c>
    </row>
    <row r="364" s="2" customFormat="1">
      <c r="A364" s="40"/>
      <c r="B364" s="41"/>
      <c r="C364" s="42"/>
      <c r="D364" s="232" t="s">
        <v>173</v>
      </c>
      <c r="E364" s="42"/>
      <c r="F364" s="233" t="s">
        <v>1750</v>
      </c>
      <c r="G364" s="42"/>
      <c r="H364" s="42"/>
      <c r="I364" s="229"/>
      <c r="J364" s="42"/>
      <c r="K364" s="42"/>
      <c r="L364" s="46"/>
      <c r="M364" s="230"/>
      <c r="N364" s="231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173</v>
      </c>
      <c r="AU364" s="19" t="s">
        <v>81</v>
      </c>
    </row>
    <row r="365" s="12" customFormat="1" ht="25.92" customHeight="1">
      <c r="A365" s="12"/>
      <c r="B365" s="198"/>
      <c r="C365" s="199"/>
      <c r="D365" s="200" t="s">
        <v>71</v>
      </c>
      <c r="E365" s="201" t="s">
        <v>736</v>
      </c>
      <c r="F365" s="201" t="s">
        <v>737</v>
      </c>
      <c r="G365" s="199"/>
      <c r="H365" s="199"/>
      <c r="I365" s="202"/>
      <c r="J365" s="203">
        <f>BK365</f>
        <v>0</v>
      </c>
      <c r="K365" s="199"/>
      <c r="L365" s="204"/>
      <c r="M365" s="205"/>
      <c r="N365" s="206"/>
      <c r="O365" s="206"/>
      <c r="P365" s="207">
        <f>P366+P387+P430+P488+P505+P574+P660+P769+P859+P902+P923</f>
        <v>0</v>
      </c>
      <c r="Q365" s="206"/>
      <c r="R365" s="207">
        <f>R366+R387+R430+R488+R505+R574+R660+R769+R859+R902+R923</f>
        <v>13.328742650000001</v>
      </c>
      <c r="S365" s="206"/>
      <c r="T365" s="208">
        <f>T366+T387+T430+T488+T505+T574+T660+T769+T859+T902+T923</f>
        <v>0.0071050000000000002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09" t="s">
        <v>81</v>
      </c>
      <c r="AT365" s="210" t="s">
        <v>71</v>
      </c>
      <c r="AU365" s="210" t="s">
        <v>72</v>
      </c>
      <c r="AY365" s="209" t="s">
        <v>162</v>
      </c>
      <c r="BK365" s="211">
        <f>BK366+BK387+BK430+BK488+BK505+BK574+BK660+BK769+BK859+BK902+BK923</f>
        <v>0</v>
      </c>
    </row>
    <row r="366" s="12" customFormat="1" ht="22.8" customHeight="1">
      <c r="A366" s="12"/>
      <c r="B366" s="198"/>
      <c r="C366" s="199"/>
      <c r="D366" s="200" t="s">
        <v>71</v>
      </c>
      <c r="E366" s="212" t="s">
        <v>738</v>
      </c>
      <c r="F366" s="212" t="s">
        <v>739</v>
      </c>
      <c r="G366" s="199"/>
      <c r="H366" s="199"/>
      <c r="I366" s="202"/>
      <c r="J366" s="213">
        <f>BK366</f>
        <v>0</v>
      </c>
      <c r="K366" s="199"/>
      <c r="L366" s="204"/>
      <c r="M366" s="205"/>
      <c r="N366" s="206"/>
      <c r="O366" s="206"/>
      <c r="P366" s="207">
        <f>SUM(P367:P386)</f>
        <v>0</v>
      </c>
      <c r="Q366" s="206"/>
      <c r="R366" s="207">
        <f>SUM(R367:R386)</f>
        <v>0.43735759999999996</v>
      </c>
      <c r="S366" s="206"/>
      <c r="T366" s="208">
        <f>SUM(T367:T386)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9" t="s">
        <v>81</v>
      </c>
      <c r="AT366" s="210" t="s">
        <v>71</v>
      </c>
      <c r="AU366" s="210" t="s">
        <v>79</v>
      </c>
      <c r="AY366" s="209" t="s">
        <v>162</v>
      </c>
      <c r="BK366" s="211">
        <f>SUM(BK367:BK386)</f>
        <v>0</v>
      </c>
    </row>
    <row r="367" s="2" customFormat="1" ht="24.15" customHeight="1">
      <c r="A367" s="40"/>
      <c r="B367" s="41"/>
      <c r="C367" s="214" t="s">
        <v>562</v>
      </c>
      <c r="D367" s="214" t="s">
        <v>164</v>
      </c>
      <c r="E367" s="215" t="s">
        <v>1751</v>
      </c>
      <c r="F367" s="216" t="s">
        <v>1752</v>
      </c>
      <c r="G367" s="217" t="s">
        <v>245</v>
      </c>
      <c r="H367" s="218">
        <v>62.5</v>
      </c>
      <c r="I367" s="219"/>
      <c r="J367" s="220">
        <f>ROUND(I367*H367,2)</f>
        <v>0</v>
      </c>
      <c r="K367" s="216" t="s">
        <v>168</v>
      </c>
      <c r="L367" s="46"/>
      <c r="M367" s="221" t="s">
        <v>19</v>
      </c>
      <c r="N367" s="222" t="s">
        <v>43</v>
      </c>
      <c r="O367" s="86"/>
      <c r="P367" s="223">
        <f>O367*H367</f>
        <v>0</v>
      </c>
      <c r="Q367" s="223">
        <v>0</v>
      </c>
      <c r="R367" s="223">
        <f>Q367*H367</f>
        <v>0</v>
      </c>
      <c r="S367" s="223">
        <v>0</v>
      </c>
      <c r="T367" s="224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25" t="s">
        <v>275</v>
      </c>
      <c r="AT367" s="225" t="s">
        <v>164</v>
      </c>
      <c r="AU367" s="225" t="s">
        <v>81</v>
      </c>
      <c r="AY367" s="19" t="s">
        <v>162</v>
      </c>
      <c r="BE367" s="226">
        <f>IF(N367="základní",J367,0)</f>
        <v>0</v>
      </c>
      <c r="BF367" s="226">
        <f>IF(N367="snížená",J367,0)</f>
        <v>0</v>
      </c>
      <c r="BG367" s="226">
        <f>IF(N367="zákl. přenesená",J367,0)</f>
        <v>0</v>
      </c>
      <c r="BH367" s="226">
        <f>IF(N367="sníž. přenesená",J367,0)</f>
        <v>0</v>
      </c>
      <c r="BI367" s="226">
        <f>IF(N367="nulová",J367,0)</f>
        <v>0</v>
      </c>
      <c r="BJ367" s="19" t="s">
        <v>79</v>
      </c>
      <c r="BK367" s="226">
        <f>ROUND(I367*H367,2)</f>
        <v>0</v>
      </c>
      <c r="BL367" s="19" t="s">
        <v>275</v>
      </c>
      <c r="BM367" s="225" t="s">
        <v>1753</v>
      </c>
    </row>
    <row r="368" s="2" customFormat="1">
      <c r="A368" s="40"/>
      <c r="B368" s="41"/>
      <c r="C368" s="42"/>
      <c r="D368" s="227" t="s">
        <v>171</v>
      </c>
      <c r="E368" s="42"/>
      <c r="F368" s="228" t="s">
        <v>1754</v>
      </c>
      <c r="G368" s="42"/>
      <c r="H368" s="42"/>
      <c r="I368" s="229"/>
      <c r="J368" s="42"/>
      <c r="K368" s="42"/>
      <c r="L368" s="46"/>
      <c r="M368" s="230"/>
      <c r="N368" s="231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171</v>
      </c>
      <c r="AU368" s="19" t="s">
        <v>81</v>
      </c>
    </row>
    <row r="369" s="2" customFormat="1">
      <c r="A369" s="40"/>
      <c r="B369" s="41"/>
      <c r="C369" s="42"/>
      <c r="D369" s="232" t="s">
        <v>173</v>
      </c>
      <c r="E369" s="42"/>
      <c r="F369" s="233" t="s">
        <v>1755</v>
      </c>
      <c r="G369" s="42"/>
      <c r="H369" s="42"/>
      <c r="I369" s="229"/>
      <c r="J369" s="42"/>
      <c r="K369" s="42"/>
      <c r="L369" s="46"/>
      <c r="M369" s="230"/>
      <c r="N369" s="231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173</v>
      </c>
      <c r="AU369" s="19" t="s">
        <v>81</v>
      </c>
    </row>
    <row r="370" s="2" customFormat="1" ht="16.5" customHeight="1">
      <c r="A370" s="40"/>
      <c r="B370" s="41"/>
      <c r="C370" s="256" t="s">
        <v>568</v>
      </c>
      <c r="D370" s="256" t="s">
        <v>237</v>
      </c>
      <c r="E370" s="257" t="s">
        <v>1756</v>
      </c>
      <c r="F370" s="258" t="s">
        <v>1757</v>
      </c>
      <c r="G370" s="259" t="s">
        <v>212</v>
      </c>
      <c r="H370" s="260">
        <v>0.019</v>
      </c>
      <c r="I370" s="261"/>
      <c r="J370" s="262">
        <f>ROUND(I370*H370,2)</f>
        <v>0</v>
      </c>
      <c r="K370" s="258" t="s">
        <v>168</v>
      </c>
      <c r="L370" s="263"/>
      <c r="M370" s="264" t="s">
        <v>19</v>
      </c>
      <c r="N370" s="265" t="s">
        <v>43</v>
      </c>
      <c r="O370" s="86"/>
      <c r="P370" s="223">
        <f>O370*H370</f>
        <v>0</v>
      </c>
      <c r="Q370" s="223">
        <v>1</v>
      </c>
      <c r="R370" s="223">
        <f>Q370*H370</f>
        <v>0.019</v>
      </c>
      <c r="S370" s="223">
        <v>0</v>
      </c>
      <c r="T370" s="224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25" t="s">
        <v>378</v>
      </c>
      <c r="AT370" s="225" t="s">
        <v>237</v>
      </c>
      <c r="AU370" s="225" t="s">
        <v>81</v>
      </c>
      <c r="AY370" s="19" t="s">
        <v>162</v>
      </c>
      <c r="BE370" s="226">
        <f>IF(N370="základní",J370,0)</f>
        <v>0</v>
      </c>
      <c r="BF370" s="226">
        <f>IF(N370="snížená",J370,0)</f>
        <v>0</v>
      </c>
      <c r="BG370" s="226">
        <f>IF(N370="zákl. přenesená",J370,0)</f>
        <v>0</v>
      </c>
      <c r="BH370" s="226">
        <f>IF(N370="sníž. přenesená",J370,0)</f>
        <v>0</v>
      </c>
      <c r="BI370" s="226">
        <f>IF(N370="nulová",J370,0)</f>
        <v>0</v>
      </c>
      <c r="BJ370" s="19" t="s">
        <v>79</v>
      </c>
      <c r="BK370" s="226">
        <f>ROUND(I370*H370,2)</f>
        <v>0</v>
      </c>
      <c r="BL370" s="19" t="s">
        <v>275</v>
      </c>
      <c r="BM370" s="225" t="s">
        <v>1758</v>
      </c>
    </row>
    <row r="371" s="2" customFormat="1">
      <c r="A371" s="40"/>
      <c r="B371" s="41"/>
      <c r="C371" s="42"/>
      <c r="D371" s="227" t="s">
        <v>171</v>
      </c>
      <c r="E371" s="42"/>
      <c r="F371" s="228" t="s">
        <v>1757</v>
      </c>
      <c r="G371" s="42"/>
      <c r="H371" s="42"/>
      <c r="I371" s="229"/>
      <c r="J371" s="42"/>
      <c r="K371" s="42"/>
      <c r="L371" s="46"/>
      <c r="M371" s="230"/>
      <c r="N371" s="231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171</v>
      </c>
      <c r="AU371" s="19" t="s">
        <v>81</v>
      </c>
    </row>
    <row r="372" s="13" customFormat="1">
      <c r="A372" s="13"/>
      <c r="B372" s="234"/>
      <c r="C372" s="235"/>
      <c r="D372" s="227" t="s">
        <v>175</v>
      </c>
      <c r="E372" s="236" t="s">
        <v>19</v>
      </c>
      <c r="F372" s="237" t="s">
        <v>1759</v>
      </c>
      <c r="G372" s="235"/>
      <c r="H372" s="238">
        <v>62.5</v>
      </c>
      <c r="I372" s="239"/>
      <c r="J372" s="235"/>
      <c r="K372" s="235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175</v>
      </c>
      <c r="AU372" s="244" t="s">
        <v>81</v>
      </c>
      <c r="AV372" s="13" t="s">
        <v>81</v>
      </c>
      <c r="AW372" s="13" t="s">
        <v>33</v>
      </c>
      <c r="AX372" s="13" t="s">
        <v>79</v>
      </c>
      <c r="AY372" s="244" t="s">
        <v>162</v>
      </c>
    </row>
    <row r="373" s="13" customFormat="1">
      <c r="A373" s="13"/>
      <c r="B373" s="234"/>
      <c r="C373" s="235"/>
      <c r="D373" s="227" t="s">
        <v>175</v>
      </c>
      <c r="E373" s="235"/>
      <c r="F373" s="237" t="s">
        <v>1760</v>
      </c>
      <c r="G373" s="235"/>
      <c r="H373" s="238">
        <v>0.019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175</v>
      </c>
      <c r="AU373" s="244" t="s">
        <v>81</v>
      </c>
      <c r="AV373" s="13" t="s">
        <v>81</v>
      </c>
      <c r="AW373" s="13" t="s">
        <v>4</v>
      </c>
      <c r="AX373" s="13" t="s">
        <v>79</v>
      </c>
      <c r="AY373" s="244" t="s">
        <v>162</v>
      </c>
    </row>
    <row r="374" s="2" customFormat="1" ht="24.15" customHeight="1">
      <c r="A374" s="40"/>
      <c r="B374" s="41"/>
      <c r="C374" s="214" t="s">
        <v>574</v>
      </c>
      <c r="D374" s="214" t="s">
        <v>164</v>
      </c>
      <c r="E374" s="215" t="s">
        <v>1761</v>
      </c>
      <c r="F374" s="216" t="s">
        <v>1762</v>
      </c>
      <c r="G374" s="217" t="s">
        <v>245</v>
      </c>
      <c r="H374" s="218">
        <v>62.5</v>
      </c>
      <c r="I374" s="219"/>
      <c r="J374" s="220">
        <f>ROUND(I374*H374,2)</f>
        <v>0</v>
      </c>
      <c r="K374" s="216" t="s">
        <v>168</v>
      </c>
      <c r="L374" s="46"/>
      <c r="M374" s="221" t="s">
        <v>19</v>
      </c>
      <c r="N374" s="222" t="s">
        <v>43</v>
      </c>
      <c r="O374" s="86"/>
      <c r="P374" s="223">
        <f>O374*H374</f>
        <v>0</v>
      </c>
      <c r="Q374" s="223">
        <v>0.00040000000000000002</v>
      </c>
      <c r="R374" s="223">
        <f>Q374*H374</f>
        <v>0.025000000000000001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275</v>
      </c>
      <c r="AT374" s="225" t="s">
        <v>164</v>
      </c>
      <c r="AU374" s="225" t="s">
        <v>81</v>
      </c>
      <c r="AY374" s="19" t="s">
        <v>162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79</v>
      </c>
      <c r="BK374" s="226">
        <f>ROUND(I374*H374,2)</f>
        <v>0</v>
      </c>
      <c r="BL374" s="19" t="s">
        <v>275</v>
      </c>
      <c r="BM374" s="225" t="s">
        <v>1763</v>
      </c>
    </row>
    <row r="375" s="2" customFormat="1">
      <c r="A375" s="40"/>
      <c r="B375" s="41"/>
      <c r="C375" s="42"/>
      <c r="D375" s="227" t="s">
        <v>171</v>
      </c>
      <c r="E375" s="42"/>
      <c r="F375" s="228" t="s">
        <v>1764</v>
      </c>
      <c r="G375" s="42"/>
      <c r="H375" s="42"/>
      <c r="I375" s="229"/>
      <c r="J375" s="42"/>
      <c r="K375" s="42"/>
      <c r="L375" s="46"/>
      <c r="M375" s="230"/>
      <c r="N375" s="231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171</v>
      </c>
      <c r="AU375" s="19" t="s">
        <v>81</v>
      </c>
    </row>
    <row r="376" s="2" customFormat="1">
      <c r="A376" s="40"/>
      <c r="B376" s="41"/>
      <c r="C376" s="42"/>
      <c r="D376" s="232" t="s">
        <v>173</v>
      </c>
      <c r="E376" s="42"/>
      <c r="F376" s="233" t="s">
        <v>1765</v>
      </c>
      <c r="G376" s="42"/>
      <c r="H376" s="42"/>
      <c r="I376" s="229"/>
      <c r="J376" s="42"/>
      <c r="K376" s="42"/>
      <c r="L376" s="46"/>
      <c r="M376" s="230"/>
      <c r="N376" s="231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173</v>
      </c>
      <c r="AU376" s="19" t="s">
        <v>81</v>
      </c>
    </row>
    <row r="377" s="2" customFormat="1" ht="49.05" customHeight="1">
      <c r="A377" s="40"/>
      <c r="B377" s="41"/>
      <c r="C377" s="256" t="s">
        <v>580</v>
      </c>
      <c r="D377" s="256" t="s">
        <v>237</v>
      </c>
      <c r="E377" s="257" t="s">
        <v>1766</v>
      </c>
      <c r="F377" s="258" t="s">
        <v>1767</v>
      </c>
      <c r="G377" s="259" t="s">
        <v>245</v>
      </c>
      <c r="H377" s="260">
        <v>72.843999999999994</v>
      </c>
      <c r="I377" s="261"/>
      <c r="J377" s="262">
        <f>ROUND(I377*H377,2)</f>
        <v>0</v>
      </c>
      <c r="K377" s="258" t="s">
        <v>168</v>
      </c>
      <c r="L377" s="263"/>
      <c r="M377" s="264" t="s">
        <v>19</v>
      </c>
      <c r="N377" s="265" t="s">
        <v>43</v>
      </c>
      <c r="O377" s="86"/>
      <c r="P377" s="223">
        <f>O377*H377</f>
        <v>0</v>
      </c>
      <c r="Q377" s="223">
        <v>0.0054000000000000003</v>
      </c>
      <c r="R377" s="223">
        <f>Q377*H377</f>
        <v>0.39335759999999997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378</v>
      </c>
      <c r="AT377" s="225" t="s">
        <v>237</v>
      </c>
      <c r="AU377" s="225" t="s">
        <v>81</v>
      </c>
      <c r="AY377" s="19" t="s">
        <v>162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79</v>
      </c>
      <c r="BK377" s="226">
        <f>ROUND(I377*H377,2)</f>
        <v>0</v>
      </c>
      <c r="BL377" s="19" t="s">
        <v>275</v>
      </c>
      <c r="BM377" s="225" t="s">
        <v>1768</v>
      </c>
    </row>
    <row r="378" s="2" customFormat="1">
      <c r="A378" s="40"/>
      <c r="B378" s="41"/>
      <c r="C378" s="42"/>
      <c r="D378" s="227" t="s">
        <v>171</v>
      </c>
      <c r="E378" s="42"/>
      <c r="F378" s="228" t="s">
        <v>1767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171</v>
      </c>
      <c r="AU378" s="19" t="s">
        <v>81</v>
      </c>
    </row>
    <row r="379" s="13" customFormat="1">
      <c r="A379" s="13"/>
      <c r="B379" s="234"/>
      <c r="C379" s="235"/>
      <c r="D379" s="227" t="s">
        <v>175</v>
      </c>
      <c r="E379" s="236" t="s">
        <v>19</v>
      </c>
      <c r="F379" s="237" t="s">
        <v>1759</v>
      </c>
      <c r="G379" s="235"/>
      <c r="H379" s="238">
        <v>62.5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175</v>
      </c>
      <c r="AU379" s="244" t="s">
        <v>81</v>
      </c>
      <c r="AV379" s="13" t="s">
        <v>81</v>
      </c>
      <c r="AW379" s="13" t="s">
        <v>33</v>
      </c>
      <c r="AX379" s="13" t="s">
        <v>79</v>
      </c>
      <c r="AY379" s="244" t="s">
        <v>162</v>
      </c>
    </row>
    <row r="380" s="13" customFormat="1">
      <c r="A380" s="13"/>
      <c r="B380" s="234"/>
      <c r="C380" s="235"/>
      <c r="D380" s="227" t="s">
        <v>175</v>
      </c>
      <c r="E380" s="235"/>
      <c r="F380" s="237" t="s">
        <v>1769</v>
      </c>
      <c r="G380" s="235"/>
      <c r="H380" s="238">
        <v>72.843999999999994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175</v>
      </c>
      <c r="AU380" s="244" t="s">
        <v>81</v>
      </c>
      <c r="AV380" s="13" t="s">
        <v>81</v>
      </c>
      <c r="AW380" s="13" t="s">
        <v>4</v>
      </c>
      <c r="AX380" s="13" t="s">
        <v>79</v>
      </c>
      <c r="AY380" s="244" t="s">
        <v>162</v>
      </c>
    </row>
    <row r="381" s="2" customFormat="1" ht="24.15" customHeight="1">
      <c r="A381" s="40"/>
      <c r="B381" s="41"/>
      <c r="C381" s="214" t="s">
        <v>587</v>
      </c>
      <c r="D381" s="214" t="s">
        <v>164</v>
      </c>
      <c r="E381" s="215" t="s">
        <v>769</v>
      </c>
      <c r="F381" s="216" t="s">
        <v>770</v>
      </c>
      <c r="G381" s="217" t="s">
        <v>212</v>
      </c>
      <c r="H381" s="218">
        <v>0.437</v>
      </c>
      <c r="I381" s="219"/>
      <c r="J381" s="220">
        <f>ROUND(I381*H381,2)</f>
        <v>0</v>
      </c>
      <c r="K381" s="216" t="s">
        <v>168</v>
      </c>
      <c r="L381" s="46"/>
      <c r="M381" s="221" t="s">
        <v>19</v>
      </c>
      <c r="N381" s="222" t="s">
        <v>43</v>
      </c>
      <c r="O381" s="86"/>
      <c r="P381" s="223">
        <f>O381*H381</f>
        <v>0</v>
      </c>
      <c r="Q381" s="223">
        <v>0</v>
      </c>
      <c r="R381" s="223">
        <f>Q381*H381</f>
        <v>0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275</v>
      </c>
      <c r="AT381" s="225" t="s">
        <v>164</v>
      </c>
      <c r="AU381" s="225" t="s">
        <v>81</v>
      </c>
      <c r="AY381" s="19" t="s">
        <v>162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79</v>
      </c>
      <c r="BK381" s="226">
        <f>ROUND(I381*H381,2)</f>
        <v>0</v>
      </c>
      <c r="BL381" s="19" t="s">
        <v>275</v>
      </c>
      <c r="BM381" s="225" t="s">
        <v>1770</v>
      </c>
    </row>
    <row r="382" s="2" customFormat="1">
      <c r="A382" s="40"/>
      <c r="B382" s="41"/>
      <c r="C382" s="42"/>
      <c r="D382" s="227" t="s">
        <v>171</v>
      </c>
      <c r="E382" s="42"/>
      <c r="F382" s="228" t="s">
        <v>772</v>
      </c>
      <c r="G382" s="42"/>
      <c r="H382" s="42"/>
      <c r="I382" s="229"/>
      <c r="J382" s="42"/>
      <c r="K382" s="42"/>
      <c r="L382" s="46"/>
      <c r="M382" s="230"/>
      <c r="N382" s="231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171</v>
      </c>
      <c r="AU382" s="19" t="s">
        <v>81</v>
      </c>
    </row>
    <row r="383" s="2" customFormat="1">
      <c r="A383" s="40"/>
      <c r="B383" s="41"/>
      <c r="C383" s="42"/>
      <c r="D383" s="232" t="s">
        <v>173</v>
      </c>
      <c r="E383" s="42"/>
      <c r="F383" s="233" t="s">
        <v>773</v>
      </c>
      <c r="G383" s="42"/>
      <c r="H383" s="42"/>
      <c r="I383" s="229"/>
      <c r="J383" s="42"/>
      <c r="K383" s="42"/>
      <c r="L383" s="46"/>
      <c r="M383" s="230"/>
      <c r="N383" s="231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173</v>
      </c>
      <c r="AU383" s="19" t="s">
        <v>81</v>
      </c>
    </row>
    <row r="384" s="2" customFormat="1" ht="37.8" customHeight="1">
      <c r="A384" s="40"/>
      <c r="B384" s="41"/>
      <c r="C384" s="214" t="s">
        <v>594</v>
      </c>
      <c r="D384" s="214" t="s">
        <v>164</v>
      </c>
      <c r="E384" s="215" t="s">
        <v>775</v>
      </c>
      <c r="F384" s="216" t="s">
        <v>776</v>
      </c>
      <c r="G384" s="217" t="s">
        <v>212</v>
      </c>
      <c r="H384" s="218">
        <v>0.437</v>
      </c>
      <c r="I384" s="219"/>
      <c r="J384" s="220">
        <f>ROUND(I384*H384,2)</f>
        <v>0</v>
      </c>
      <c r="K384" s="216" t="s">
        <v>168</v>
      </c>
      <c r="L384" s="46"/>
      <c r="M384" s="221" t="s">
        <v>19</v>
      </c>
      <c r="N384" s="222" t="s">
        <v>43</v>
      </c>
      <c r="O384" s="86"/>
      <c r="P384" s="223">
        <f>O384*H384</f>
        <v>0</v>
      </c>
      <c r="Q384" s="223">
        <v>0</v>
      </c>
      <c r="R384" s="223">
        <f>Q384*H384</f>
        <v>0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275</v>
      </c>
      <c r="AT384" s="225" t="s">
        <v>164</v>
      </c>
      <c r="AU384" s="225" t="s">
        <v>81</v>
      </c>
      <c r="AY384" s="19" t="s">
        <v>162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79</v>
      </c>
      <c r="BK384" s="226">
        <f>ROUND(I384*H384,2)</f>
        <v>0</v>
      </c>
      <c r="BL384" s="19" t="s">
        <v>275</v>
      </c>
      <c r="BM384" s="225" t="s">
        <v>1771</v>
      </c>
    </row>
    <row r="385" s="2" customFormat="1">
      <c r="A385" s="40"/>
      <c r="B385" s="41"/>
      <c r="C385" s="42"/>
      <c r="D385" s="227" t="s">
        <v>171</v>
      </c>
      <c r="E385" s="42"/>
      <c r="F385" s="228" t="s">
        <v>778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171</v>
      </c>
      <c r="AU385" s="19" t="s">
        <v>81</v>
      </c>
    </row>
    <row r="386" s="2" customFormat="1">
      <c r="A386" s="40"/>
      <c r="B386" s="41"/>
      <c r="C386" s="42"/>
      <c r="D386" s="232" t="s">
        <v>173</v>
      </c>
      <c r="E386" s="42"/>
      <c r="F386" s="233" t="s">
        <v>779</v>
      </c>
      <c r="G386" s="42"/>
      <c r="H386" s="42"/>
      <c r="I386" s="229"/>
      <c r="J386" s="42"/>
      <c r="K386" s="42"/>
      <c r="L386" s="46"/>
      <c r="M386" s="230"/>
      <c r="N386" s="231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173</v>
      </c>
      <c r="AU386" s="19" t="s">
        <v>81</v>
      </c>
    </row>
    <row r="387" s="12" customFormat="1" ht="22.8" customHeight="1">
      <c r="A387" s="12"/>
      <c r="B387" s="198"/>
      <c r="C387" s="199"/>
      <c r="D387" s="200" t="s">
        <v>71</v>
      </c>
      <c r="E387" s="212" t="s">
        <v>1772</v>
      </c>
      <c r="F387" s="212" t="s">
        <v>1773</v>
      </c>
      <c r="G387" s="199"/>
      <c r="H387" s="199"/>
      <c r="I387" s="202"/>
      <c r="J387" s="213">
        <f>BK387</f>
        <v>0</v>
      </c>
      <c r="K387" s="199"/>
      <c r="L387" s="204"/>
      <c r="M387" s="205"/>
      <c r="N387" s="206"/>
      <c r="O387" s="206"/>
      <c r="P387" s="207">
        <f>SUM(P388:P429)</f>
        <v>0</v>
      </c>
      <c r="Q387" s="206"/>
      <c r="R387" s="207">
        <f>SUM(R388:R429)</f>
        <v>0.23356320000000003</v>
      </c>
      <c r="S387" s="206"/>
      <c r="T387" s="208">
        <f>SUM(T388:T429)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9" t="s">
        <v>81</v>
      </c>
      <c r="AT387" s="210" t="s">
        <v>71</v>
      </c>
      <c r="AU387" s="210" t="s">
        <v>79</v>
      </c>
      <c r="AY387" s="209" t="s">
        <v>162</v>
      </c>
      <c r="BK387" s="211">
        <f>SUM(BK388:BK429)</f>
        <v>0</v>
      </c>
    </row>
    <row r="388" s="2" customFormat="1" ht="37.8" customHeight="1">
      <c r="A388" s="40"/>
      <c r="B388" s="41"/>
      <c r="C388" s="214" t="s">
        <v>600</v>
      </c>
      <c r="D388" s="214" t="s">
        <v>164</v>
      </c>
      <c r="E388" s="215" t="s">
        <v>1774</v>
      </c>
      <c r="F388" s="216" t="s">
        <v>1775</v>
      </c>
      <c r="G388" s="217" t="s">
        <v>300</v>
      </c>
      <c r="H388" s="218">
        <v>24.25</v>
      </c>
      <c r="I388" s="219"/>
      <c r="J388" s="220">
        <f>ROUND(I388*H388,2)</f>
        <v>0</v>
      </c>
      <c r="K388" s="216" t="s">
        <v>168</v>
      </c>
      <c r="L388" s="46"/>
      <c r="M388" s="221" t="s">
        <v>19</v>
      </c>
      <c r="N388" s="222" t="s">
        <v>43</v>
      </c>
      <c r="O388" s="86"/>
      <c r="P388" s="223">
        <f>O388*H388</f>
        <v>0</v>
      </c>
      <c r="Q388" s="223">
        <v>0.00115</v>
      </c>
      <c r="R388" s="223">
        <f>Q388*H388</f>
        <v>0.027887499999999999</v>
      </c>
      <c r="S388" s="223">
        <v>0</v>
      </c>
      <c r="T388" s="224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25" t="s">
        <v>275</v>
      </c>
      <c r="AT388" s="225" t="s">
        <v>164</v>
      </c>
      <c r="AU388" s="225" t="s">
        <v>81</v>
      </c>
      <c r="AY388" s="19" t="s">
        <v>162</v>
      </c>
      <c r="BE388" s="226">
        <f>IF(N388="základní",J388,0)</f>
        <v>0</v>
      </c>
      <c r="BF388" s="226">
        <f>IF(N388="snížená",J388,0)</f>
        <v>0</v>
      </c>
      <c r="BG388" s="226">
        <f>IF(N388="zákl. přenesená",J388,0)</f>
        <v>0</v>
      </c>
      <c r="BH388" s="226">
        <f>IF(N388="sníž. přenesená",J388,0)</f>
        <v>0</v>
      </c>
      <c r="BI388" s="226">
        <f>IF(N388="nulová",J388,0)</f>
        <v>0</v>
      </c>
      <c r="BJ388" s="19" t="s">
        <v>79</v>
      </c>
      <c r="BK388" s="226">
        <f>ROUND(I388*H388,2)</f>
        <v>0</v>
      </c>
      <c r="BL388" s="19" t="s">
        <v>275</v>
      </c>
      <c r="BM388" s="225" t="s">
        <v>1776</v>
      </c>
    </row>
    <row r="389" s="2" customFormat="1">
      <c r="A389" s="40"/>
      <c r="B389" s="41"/>
      <c r="C389" s="42"/>
      <c r="D389" s="227" t="s">
        <v>171</v>
      </c>
      <c r="E389" s="42"/>
      <c r="F389" s="228" t="s">
        <v>1777</v>
      </c>
      <c r="G389" s="42"/>
      <c r="H389" s="42"/>
      <c r="I389" s="229"/>
      <c r="J389" s="42"/>
      <c r="K389" s="42"/>
      <c r="L389" s="46"/>
      <c r="M389" s="230"/>
      <c r="N389" s="231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171</v>
      </c>
      <c r="AU389" s="19" t="s">
        <v>81</v>
      </c>
    </row>
    <row r="390" s="2" customFormat="1">
      <c r="A390" s="40"/>
      <c r="B390" s="41"/>
      <c r="C390" s="42"/>
      <c r="D390" s="232" t="s">
        <v>173</v>
      </c>
      <c r="E390" s="42"/>
      <c r="F390" s="233" t="s">
        <v>1778</v>
      </c>
      <c r="G390" s="42"/>
      <c r="H390" s="42"/>
      <c r="I390" s="229"/>
      <c r="J390" s="42"/>
      <c r="K390" s="42"/>
      <c r="L390" s="46"/>
      <c r="M390" s="230"/>
      <c r="N390" s="231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173</v>
      </c>
      <c r="AU390" s="19" t="s">
        <v>81</v>
      </c>
    </row>
    <row r="391" s="13" customFormat="1">
      <c r="A391" s="13"/>
      <c r="B391" s="234"/>
      <c r="C391" s="235"/>
      <c r="D391" s="227" t="s">
        <v>175</v>
      </c>
      <c r="E391" s="236" t="s">
        <v>19</v>
      </c>
      <c r="F391" s="237" t="s">
        <v>1779</v>
      </c>
      <c r="G391" s="235"/>
      <c r="H391" s="238">
        <v>24.25</v>
      </c>
      <c r="I391" s="239"/>
      <c r="J391" s="235"/>
      <c r="K391" s="235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175</v>
      </c>
      <c r="AU391" s="244" t="s">
        <v>81</v>
      </c>
      <c r="AV391" s="13" t="s">
        <v>81</v>
      </c>
      <c r="AW391" s="13" t="s">
        <v>33</v>
      </c>
      <c r="AX391" s="13" t="s">
        <v>72</v>
      </c>
      <c r="AY391" s="244" t="s">
        <v>162</v>
      </c>
    </row>
    <row r="392" s="14" customFormat="1">
      <c r="A392" s="14"/>
      <c r="B392" s="245"/>
      <c r="C392" s="246"/>
      <c r="D392" s="227" t="s">
        <v>175</v>
      </c>
      <c r="E392" s="247" t="s">
        <v>19</v>
      </c>
      <c r="F392" s="248" t="s">
        <v>177</v>
      </c>
      <c r="G392" s="246"/>
      <c r="H392" s="249">
        <v>24.25</v>
      </c>
      <c r="I392" s="250"/>
      <c r="J392" s="246"/>
      <c r="K392" s="246"/>
      <c r="L392" s="251"/>
      <c r="M392" s="252"/>
      <c r="N392" s="253"/>
      <c r="O392" s="253"/>
      <c r="P392" s="253"/>
      <c r="Q392" s="253"/>
      <c r="R392" s="253"/>
      <c r="S392" s="253"/>
      <c r="T392" s="25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5" t="s">
        <v>175</v>
      </c>
      <c r="AU392" s="255" t="s">
        <v>81</v>
      </c>
      <c r="AV392" s="14" t="s">
        <v>169</v>
      </c>
      <c r="AW392" s="14" t="s">
        <v>33</v>
      </c>
      <c r="AX392" s="14" t="s">
        <v>79</v>
      </c>
      <c r="AY392" s="255" t="s">
        <v>162</v>
      </c>
    </row>
    <row r="393" s="2" customFormat="1" ht="37.8" customHeight="1">
      <c r="A393" s="40"/>
      <c r="B393" s="41"/>
      <c r="C393" s="214" t="s">
        <v>606</v>
      </c>
      <c r="D393" s="214" t="s">
        <v>164</v>
      </c>
      <c r="E393" s="215" t="s">
        <v>1780</v>
      </c>
      <c r="F393" s="216" t="s">
        <v>1781</v>
      </c>
      <c r="G393" s="217" t="s">
        <v>300</v>
      </c>
      <c r="H393" s="218">
        <v>24.25</v>
      </c>
      <c r="I393" s="219"/>
      <c r="J393" s="220">
        <f>ROUND(I393*H393,2)</f>
        <v>0</v>
      </c>
      <c r="K393" s="216" t="s">
        <v>168</v>
      </c>
      <c r="L393" s="46"/>
      <c r="M393" s="221" t="s">
        <v>19</v>
      </c>
      <c r="N393" s="222" t="s">
        <v>43</v>
      </c>
      <c r="O393" s="86"/>
      <c r="P393" s="223">
        <f>O393*H393</f>
        <v>0</v>
      </c>
      <c r="Q393" s="223">
        <v>0.00063000000000000003</v>
      </c>
      <c r="R393" s="223">
        <f>Q393*H393</f>
        <v>0.015277500000000001</v>
      </c>
      <c r="S393" s="223">
        <v>0</v>
      </c>
      <c r="T393" s="224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25" t="s">
        <v>275</v>
      </c>
      <c r="AT393" s="225" t="s">
        <v>164</v>
      </c>
      <c r="AU393" s="225" t="s">
        <v>81</v>
      </c>
      <c r="AY393" s="19" t="s">
        <v>162</v>
      </c>
      <c r="BE393" s="226">
        <f>IF(N393="základní",J393,0)</f>
        <v>0</v>
      </c>
      <c r="BF393" s="226">
        <f>IF(N393="snížená",J393,0)</f>
        <v>0</v>
      </c>
      <c r="BG393" s="226">
        <f>IF(N393="zákl. přenesená",J393,0)</f>
        <v>0</v>
      </c>
      <c r="BH393" s="226">
        <f>IF(N393="sníž. přenesená",J393,0)</f>
        <v>0</v>
      </c>
      <c r="BI393" s="226">
        <f>IF(N393="nulová",J393,0)</f>
        <v>0</v>
      </c>
      <c r="BJ393" s="19" t="s">
        <v>79</v>
      </c>
      <c r="BK393" s="226">
        <f>ROUND(I393*H393,2)</f>
        <v>0</v>
      </c>
      <c r="BL393" s="19" t="s">
        <v>275</v>
      </c>
      <c r="BM393" s="225" t="s">
        <v>1782</v>
      </c>
    </row>
    <row r="394" s="2" customFormat="1">
      <c r="A394" s="40"/>
      <c r="B394" s="41"/>
      <c r="C394" s="42"/>
      <c r="D394" s="227" t="s">
        <v>171</v>
      </c>
      <c r="E394" s="42"/>
      <c r="F394" s="228" t="s">
        <v>1783</v>
      </c>
      <c r="G394" s="42"/>
      <c r="H394" s="42"/>
      <c r="I394" s="229"/>
      <c r="J394" s="42"/>
      <c r="K394" s="42"/>
      <c r="L394" s="46"/>
      <c r="M394" s="230"/>
      <c r="N394" s="231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171</v>
      </c>
      <c r="AU394" s="19" t="s">
        <v>81</v>
      </c>
    </row>
    <row r="395" s="2" customFormat="1">
      <c r="A395" s="40"/>
      <c r="B395" s="41"/>
      <c r="C395" s="42"/>
      <c r="D395" s="232" t="s">
        <v>173</v>
      </c>
      <c r="E395" s="42"/>
      <c r="F395" s="233" t="s">
        <v>1784</v>
      </c>
      <c r="G395" s="42"/>
      <c r="H395" s="42"/>
      <c r="I395" s="229"/>
      <c r="J395" s="42"/>
      <c r="K395" s="42"/>
      <c r="L395" s="46"/>
      <c r="M395" s="230"/>
      <c r="N395" s="231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173</v>
      </c>
      <c r="AU395" s="19" t="s">
        <v>81</v>
      </c>
    </row>
    <row r="396" s="2" customFormat="1" ht="37.8" customHeight="1">
      <c r="A396" s="40"/>
      <c r="B396" s="41"/>
      <c r="C396" s="214" t="s">
        <v>612</v>
      </c>
      <c r="D396" s="214" t="s">
        <v>164</v>
      </c>
      <c r="E396" s="215" t="s">
        <v>1785</v>
      </c>
      <c r="F396" s="216" t="s">
        <v>1786</v>
      </c>
      <c r="G396" s="217" t="s">
        <v>245</v>
      </c>
      <c r="H396" s="218">
        <v>46</v>
      </c>
      <c r="I396" s="219"/>
      <c r="J396" s="220">
        <f>ROUND(I396*H396,2)</f>
        <v>0</v>
      </c>
      <c r="K396" s="216" t="s">
        <v>168</v>
      </c>
      <c r="L396" s="46"/>
      <c r="M396" s="221" t="s">
        <v>19</v>
      </c>
      <c r="N396" s="222" t="s">
        <v>43</v>
      </c>
      <c r="O396" s="86"/>
      <c r="P396" s="223">
        <f>O396*H396</f>
        <v>0</v>
      </c>
      <c r="Q396" s="223">
        <v>0.00012999999999999999</v>
      </c>
      <c r="R396" s="223">
        <f>Q396*H396</f>
        <v>0.0059799999999999992</v>
      </c>
      <c r="S396" s="223">
        <v>0</v>
      </c>
      <c r="T396" s="224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25" t="s">
        <v>275</v>
      </c>
      <c r="AT396" s="225" t="s">
        <v>164</v>
      </c>
      <c r="AU396" s="225" t="s">
        <v>81</v>
      </c>
      <c r="AY396" s="19" t="s">
        <v>162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9" t="s">
        <v>79</v>
      </c>
      <c r="BK396" s="226">
        <f>ROUND(I396*H396,2)</f>
        <v>0</v>
      </c>
      <c r="BL396" s="19" t="s">
        <v>275</v>
      </c>
      <c r="BM396" s="225" t="s">
        <v>1787</v>
      </c>
    </row>
    <row r="397" s="2" customFormat="1">
      <c r="A397" s="40"/>
      <c r="B397" s="41"/>
      <c r="C397" s="42"/>
      <c r="D397" s="227" t="s">
        <v>171</v>
      </c>
      <c r="E397" s="42"/>
      <c r="F397" s="228" t="s">
        <v>1788</v>
      </c>
      <c r="G397" s="42"/>
      <c r="H397" s="42"/>
      <c r="I397" s="229"/>
      <c r="J397" s="42"/>
      <c r="K397" s="42"/>
      <c r="L397" s="46"/>
      <c r="M397" s="230"/>
      <c r="N397" s="231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171</v>
      </c>
      <c r="AU397" s="19" t="s">
        <v>81</v>
      </c>
    </row>
    <row r="398" s="2" customFormat="1">
      <c r="A398" s="40"/>
      <c r="B398" s="41"/>
      <c r="C398" s="42"/>
      <c r="D398" s="232" t="s">
        <v>173</v>
      </c>
      <c r="E398" s="42"/>
      <c r="F398" s="233" t="s">
        <v>1789</v>
      </c>
      <c r="G398" s="42"/>
      <c r="H398" s="42"/>
      <c r="I398" s="229"/>
      <c r="J398" s="42"/>
      <c r="K398" s="42"/>
      <c r="L398" s="46"/>
      <c r="M398" s="230"/>
      <c r="N398" s="231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173</v>
      </c>
      <c r="AU398" s="19" t="s">
        <v>81</v>
      </c>
    </row>
    <row r="399" s="2" customFormat="1" ht="24.15" customHeight="1">
      <c r="A399" s="40"/>
      <c r="B399" s="41"/>
      <c r="C399" s="256" t="s">
        <v>618</v>
      </c>
      <c r="D399" s="256" t="s">
        <v>237</v>
      </c>
      <c r="E399" s="257" t="s">
        <v>1790</v>
      </c>
      <c r="F399" s="258" t="s">
        <v>1791</v>
      </c>
      <c r="G399" s="259" t="s">
        <v>245</v>
      </c>
      <c r="H399" s="260">
        <v>53.613</v>
      </c>
      <c r="I399" s="261"/>
      <c r="J399" s="262">
        <f>ROUND(I399*H399,2)</f>
        <v>0</v>
      </c>
      <c r="K399" s="258" t="s">
        <v>168</v>
      </c>
      <c r="L399" s="263"/>
      <c r="M399" s="264" t="s">
        <v>19</v>
      </c>
      <c r="N399" s="265" t="s">
        <v>43</v>
      </c>
      <c r="O399" s="86"/>
      <c r="P399" s="223">
        <f>O399*H399</f>
        <v>0</v>
      </c>
      <c r="Q399" s="223">
        <v>0.0022000000000000001</v>
      </c>
      <c r="R399" s="223">
        <f>Q399*H399</f>
        <v>0.1179486</v>
      </c>
      <c r="S399" s="223">
        <v>0</v>
      </c>
      <c r="T399" s="224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25" t="s">
        <v>378</v>
      </c>
      <c r="AT399" s="225" t="s">
        <v>237</v>
      </c>
      <c r="AU399" s="225" t="s">
        <v>81</v>
      </c>
      <c r="AY399" s="19" t="s">
        <v>162</v>
      </c>
      <c r="BE399" s="226">
        <f>IF(N399="základní",J399,0)</f>
        <v>0</v>
      </c>
      <c r="BF399" s="226">
        <f>IF(N399="snížená",J399,0)</f>
        <v>0</v>
      </c>
      <c r="BG399" s="226">
        <f>IF(N399="zákl. přenesená",J399,0)</f>
        <v>0</v>
      </c>
      <c r="BH399" s="226">
        <f>IF(N399="sníž. přenesená",J399,0)</f>
        <v>0</v>
      </c>
      <c r="BI399" s="226">
        <f>IF(N399="nulová",J399,0)</f>
        <v>0</v>
      </c>
      <c r="BJ399" s="19" t="s">
        <v>79</v>
      </c>
      <c r="BK399" s="226">
        <f>ROUND(I399*H399,2)</f>
        <v>0</v>
      </c>
      <c r="BL399" s="19" t="s">
        <v>275</v>
      </c>
      <c r="BM399" s="225" t="s">
        <v>1792</v>
      </c>
    </row>
    <row r="400" s="2" customFormat="1">
      <c r="A400" s="40"/>
      <c r="B400" s="41"/>
      <c r="C400" s="42"/>
      <c r="D400" s="227" t="s">
        <v>171</v>
      </c>
      <c r="E400" s="42"/>
      <c r="F400" s="228" t="s">
        <v>1791</v>
      </c>
      <c r="G400" s="42"/>
      <c r="H400" s="42"/>
      <c r="I400" s="229"/>
      <c r="J400" s="42"/>
      <c r="K400" s="42"/>
      <c r="L400" s="46"/>
      <c r="M400" s="230"/>
      <c r="N400" s="231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171</v>
      </c>
      <c r="AU400" s="19" t="s">
        <v>81</v>
      </c>
    </row>
    <row r="401" s="13" customFormat="1">
      <c r="A401" s="13"/>
      <c r="B401" s="234"/>
      <c r="C401" s="235"/>
      <c r="D401" s="227" t="s">
        <v>175</v>
      </c>
      <c r="E401" s="236" t="s">
        <v>19</v>
      </c>
      <c r="F401" s="237" t="s">
        <v>467</v>
      </c>
      <c r="G401" s="235"/>
      <c r="H401" s="238">
        <v>46</v>
      </c>
      <c r="I401" s="239"/>
      <c r="J401" s="235"/>
      <c r="K401" s="235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175</v>
      </c>
      <c r="AU401" s="244" t="s">
        <v>81</v>
      </c>
      <c r="AV401" s="13" t="s">
        <v>81</v>
      </c>
      <c r="AW401" s="13" t="s">
        <v>33</v>
      </c>
      <c r="AX401" s="13" t="s">
        <v>79</v>
      </c>
      <c r="AY401" s="244" t="s">
        <v>162</v>
      </c>
    </row>
    <row r="402" s="13" customFormat="1">
      <c r="A402" s="13"/>
      <c r="B402" s="234"/>
      <c r="C402" s="235"/>
      <c r="D402" s="227" t="s">
        <v>175</v>
      </c>
      <c r="E402" s="235"/>
      <c r="F402" s="237" t="s">
        <v>1793</v>
      </c>
      <c r="G402" s="235"/>
      <c r="H402" s="238">
        <v>53.613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4" t="s">
        <v>175</v>
      </c>
      <c r="AU402" s="244" t="s">
        <v>81</v>
      </c>
      <c r="AV402" s="13" t="s">
        <v>81</v>
      </c>
      <c r="AW402" s="13" t="s">
        <v>4</v>
      </c>
      <c r="AX402" s="13" t="s">
        <v>79</v>
      </c>
      <c r="AY402" s="244" t="s">
        <v>162</v>
      </c>
    </row>
    <row r="403" s="2" customFormat="1" ht="37.8" customHeight="1">
      <c r="A403" s="40"/>
      <c r="B403" s="41"/>
      <c r="C403" s="214" t="s">
        <v>624</v>
      </c>
      <c r="D403" s="214" t="s">
        <v>164</v>
      </c>
      <c r="E403" s="215" t="s">
        <v>1794</v>
      </c>
      <c r="F403" s="216" t="s">
        <v>1795</v>
      </c>
      <c r="G403" s="217" t="s">
        <v>245</v>
      </c>
      <c r="H403" s="218">
        <v>12</v>
      </c>
      <c r="I403" s="219"/>
      <c r="J403" s="220">
        <f>ROUND(I403*H403,2)</f>
        <v>0</v>
      </c>
      <c r="K403" s="216" t="s">
        <v>168</v>
      </c>
      <c r="L403" s="46"/>
      <c r="M403" s="221" t="s">
        <v>19</v>
      </c>
      <c r="N403" s="222" t="s">
        <v>43</v>
      </c>
      <c r="O403" s="86"/>
      <c r="P403" s="223">
        <f>O403*H403</f>
        <v>0</v>
      </c>
      <c r="Q403" s="223">
        <v>0.00025000000000000001</v>
      </c>
      <c r="R403" s="223">
        <f>Q403*H403</f>
        <v>0.0030000000000000001</v>
      </c>
      <c r="S403" s="223">
        <v>0</v>
      </c>
      <c r="T403" s="224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25" t="s">
        <v>275</v>
      </c>
      <c r="AT403" s="225" t="s">
        <v>164</v>
      </c>
      <c r="AU403" s="225" t="s">
        <v>81</v>
      </c>
      <c r="AY403" s="19" t="s">
        <v>162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19" t="s">
        <v>79</v>
      </c>
      <c r="BK403" s="226">
        <f>ROUND(I403*H403,2)</f>
        <v>0</v>
      </c>
      <c r="BL403" s="19" t="s">
        <v>275</v>
      </c>
      <c r="BM403" s="225" t="s">
        <v>1796</v>
      </c>
    </row>
    <row r="404" s="2" customFormat="1">
      <c r="A404" s="40"/>
      <c r="B404" s="41"/>
      <c r="C404" s="42"/>
      <c r="D404" s="227" t="s">
        <v>171</v>
      </c>
      <c r="E404" s="42"/>
      <c r="F404" s="228" t="s">
        <v>1797</v>
      </c>
      <c r="G404" s="42"/>
      <c r="H404" s="42"/>
      <c r="I404" s="229"/>
      <c r="J404" s="42"/>
      <c r="K404" s="42"/>
      <c r="L404" s="46"/>
      <c r="M404" s="230"/>
      <c r="N404" s="231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171</v>
      </c>
      <c r="AU404" s="19" t="s">
        <v>81</v>
      </c>
    </row>
    <row r="405" s="2" customFormat="1">
      <c r="A405" s="40"/>
      <c r="B405" s="41"/>
      <c r="C405" s="42"/>
      <c r="D405" s="232" t="s">
        <v>173</v>
      </c>
      <c r="E405" s="42"/>
      <c r="F405" s="233" t="s">
        <v>1798</v>
      </c>
      <c r="G405" s="42"/>
      <c r="H405" s="42"/>
      <c r="I405" s="229"/>
      <c r="J405" s="42"/>
      <c r="K405" s="42"/>
      <c r="L405" s="46"/>
      <c r="M405" s="230"/>
      <c r="N405" s="231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173</v>
      </c>
      <c r="AU405" s="19" t="s">
        <v>81</v>
      </c>
    </row>
    <row r="406" s="2" customFormat="1" ht="24.15" customHeight="1">
      <c r="A406" s="40"/>
      <c r="B406" s="41"/>
      <c r="C406" s="256" t="s">
        <v>628</v>
      </c>
      <c r="D406" s="256" t="s">
        <v>237</v>
      </c>
      <c r="E406" s="257" t="s">
        <v>1790</v>
      </c>
      <c r="F406" s="258" t="s">
        <v>1791</v>
      </c>
      <c r="G406" s="259" t="s">
        <v>245</v>
      </c>
      <c r="H406" s="260">
        <v>13.986000000000001</v>
      </c>
      <c r="I406" s="261"/>
      <c r="J406" s="262">
        <f>ROUND(I406*H406,2)</f>
        <v>0</v>
      </c>
      <c r="K406" s="258" t="s">
        <v>168</v>
      </c>
      <c r="L406" s="263"/>
      <c r="M406" s="264" t="s">
        <v>19</v>
      </c>
      <c r="N406" s="265" t="s">
        <v>43</v>
      </c>
      <c r="O406" s="86"/>
      <c r="P406" s="223">
        <f>O406*H406</f>
        <v>0</v>
      </c>
      <c r="Q406" s="223">
        <v>0.0022000000000000001</v>
      </c>
      <c r="R406" s="223">
        <f>Q406*H406</f>
        <v>0.030769200000000003</v>
      </c>
      <c r="S406" s="223">
        <v>0</v>
      </c>
      <c r="T406" s="224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25" t="s">
        <v>378</v>
      </c>
      <c r="AT406" s="225" t="s">
        <v>237</v>
      </c>
      <c r="AU406" s="225" t="s">
        <v>81</v>
      </c>
      <c r="AY406" s="19" t="s">
        <v>162</v>
      </c>
      <c r="BE406" s="226">
        <f>IF(N406="základní",J406,0)</f>
        <v>0</v>
      </c>
      <c r="BF406" s="226">
        <f>IF(N406="snížená",J406,0)</f>
        <v>0</v>
      </c>
      <c r="BG406" s="226">
        <f>IF(N406="zákl. přenesená",J406,0)</f>
        <v>0</v>
      </c>
      <c r="BH406" s="226">
        <f>IF(N406="sníž. přenesená",J406,0)</f>
        <v>0</v>
      </c>
      <c r="BI406" s="226">
        <f>IF(N406="nulová",J406,0)</f>
        <v>0</v>
      </c>
      <c r="BJ406" s="19" t="s">
        <v>79</v>
      </c>
      <c r="BK406" s="226">
        <f>ROUND(I406*H406,2)</f>
        <v>0</v>
      </c>
      <c r="BL406" s="19" t="s">
        <v>275</v>
      </c>
      <c r="BM406" s="225" t="s">
        <v>1799</v>
      </c>
    </row>
    <row r="407" s="2" customFormat="1">
      <c r="A407" s="40"/>
      <c r="B407" s="41"/>
      <c r="C407" s="42"/>
      <c r="D407" s="227" t="s">
        <v>171</v>
      </c>
      <c r="E407" s="42"/>
      <c r="F407" s="228" t="s">
        <v>1791</v>
      </c>
      <c r="G407" s="42"/>
      <c r="H407" s="42"/>
      <c r="I407" s="229"/>
      <c r="J407" s="42"/>
      <c r="K407" s="42"/>
      <c r="L407" s="46"/>
      <c r="M407" s="230"/>
      <c r="N407" s="231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171</v>
      </c>
      <c r="AU407" s="19" t="s">
        <v>81</v>
      </c>
    </row>
    <row r="408" s="13" customFormat="1">
      <c r="A408" s="13"/>
      <c r="B408" s="234"/>
      <c r="C408" s="235"/>
      <c r="D408" s="227" t="s">
        <v>175</v>
      </c>
      <c r="E408" s="236" t="s">
        <v>19</v>
      </c>
      <c r="F408" s="237" t="s">
        <v>8</v>
      </c>
      <c r="G408" s="235"/>
      <c r="H408" s="238">
        <v>12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175</v>
      </c>
      <c r="AU408" s="244" t="s">
        <v>81</v>
      </c>
      <c r="AV408" s="13" t="s">
        <v>81</v>
      </c>
      <c r="AW408" s="13" t="s">
        <v>33</v>
      </c>
      <c r="AX408" s="13" t="s">
        <v>79</v>
      </c>
      <c r="AY408" s="244" t="s">
        <v>162</v>
      </c>
    </row>
    <row r="409" s="13" customFormat="1">
      <c r="A409" s="13"/>
      <c r="B409" s="234"/>
      <c r="C409" s="235"/>
      <c r="D409" s="227" t="s">
        <v>175</v>
      </c>
      <c r="E409" s="235"/>
      <c r="F409" s="237" t="s">
        <v>1800</v>
      </c>
      <c r="G409" s="235"/>
      <c r="H409" s="238">
        <v>13.986000000000001</v>
      </c>
      <c r="I409" s="239"/>
      <c r="J409" s="235"/>
      <c r="K409" s="235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175</v>
      </c>
      <c r="AU409" s="244" t="s">
        <v>81</v>
      </c>
      <c r="AV409" s="13" t="s">
        <v>81</v>
      </c>
      <c r="AW409" s="13" t="s">
        <v>4</v>
      </c>
      <c r="AX409" s="13" t="s">
        <v>79</v>
      </c>
      <c r="AY409" s="244" t="s">
        <v>162</v>
      </c>
    </row>
    <row r="410" s="2" customFormat="1" ht="37.8" customHeight="1">
      <c r="A410" s="40"/>
      <c r="B410" s="41"/>
      <c r="C410" s="214" t="s">
        <v>634</v>
      </c>
      <c r="D410" s="214" t="s">
        <v>164</v>
      </c>
      <c r="E410" s="215" t="s">
        <v>1801</v>
      </c>
      <c r="F410" s="216" t="s">
        <v>1802</v>
      </c>
      <c r="G410" s="217" t="s">
        <v>245</v>
      </c>
      <c r="H410" s="218">
        <v>8</v>
      </c>
      <c r="I410" s="219"/>
      <c r="J410" s="220">
        <f>ROUND(I410*H410,2)</f>
        <v>0</v>
      </c>
      <c r="K410" s="216" t="s">
        <v>168</v>
      </c>
      <c r="L410" s="46"/>
      <c r="M410" s="221" t="s">
        <v>19</v>
      </c>
      <c r="N410" s="222" t="s">
        <v>43</v>
      </c>
      <c r="O410" s="86"/>
      <c r="P410" s="223">
        <f>O410*H410</f>
        <v>0</v>
      </c>
      <c r="Q410" s="223">
        <v>0.00038000000000000002</v>
      </c>
      <c r="R410" s="223">
        <f>Q410*H410</f>
        <v>0.0030400000000000002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275</v>
      </c>
      <c r="AT410" s="225" t="s">
        <v>164</v>
      </c>
      <c r="AU410" s="225" t="s">
        <v>81</v>
      </c>
      <c r="AY410" s="19" t="s">
        <v>162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79</v>
      </c>
      <c r="BK410" s="226">
        <f>ROUND(I410*H410,2)</f>
        <v>0</v>
      </c>
      <c r="BL410" s="19" t="s">
        <v>275</v>
      </c>
      <c r="BM410" s="225" t="s">
        <v>1803</v>
      </c>
    </row>
    <row r="411" s="2" customFormat="1">
      <c r="A411" s="40"/>
      <c r="B411" s="41"/>
      <c r="C411" s="42"/>
      <c r="D411" s="227" t="s">
        <v>171</v>
      </c>
      <c r="E411" s="42"/>
      <c r="F411" s="228" t="s">
        <v>1804</v>
      </c>
      <c r="G411" s="42"/>
      <c r="H411" s="42"/>
      <c r="I411" s="229"/>
      <c r="J411" s="42"/>
      <c r="K411" s="42"/>
      <c r="L411" s="46"/>
      <c r="M411" s="230"/>
      <c r="N411" s="231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171</v>
      </c>
      <c r="AU411" s="19" t="s">
        <v>81</v>
      </c>
    </row>
    <row r="412" s="2" customFormat="1">
      <c r="A412" s="40"/>
      <c r="B412" s="41"/>
      <c r="C412" s="42"/>
      <c r="D412" s="232" t="s">
        <v>173</v>
      </c>
      <c r="E412" s="42"/>
      <c r="F412" s="233" t="s">
        <v>1805</v>
      </c>
      <c r="G412" s="42"/>
      <c r="H412" s="42"/>
      <c r="I412" s="229"/>
      <c r="J412" s="42"/>
      <c r="K412" s="42"/>
      <c r="L412" s="46"/>
      <c r="M412" s="230"/>
      <c r="N412" s="231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173</v>
      </c>
      <c r="AU412" s="19" t="s">
        <v>81</v>
      </c>
    </row>
    <row r="413" s="2" customFormat="1" ht="24.15" customHeight="1">
      <c r="A413" s="40"/>
      <c r="B413" s="41"/>
      <c r="C413" s="256" t="s">
        <v>638</v>
      </c>
      <c r="D413" s="256" t="s">
        <v>237</v>
      </c>
      <c r="E413" s="257" t="s">
        <v>1790</v>
      </c>
      <c r="F413" s="258" t="s">
        <v>1791</v>
      </c>
      <c r="G413" s="259" t="s">
        <v>245</v>
      </c>
      <c r="H413" s="260">
        <v>9.3239999999999998</v>
      </c>
      <c r="I413" s="261"/>
      <c r="J413" s="262">
        <f>ROUND(I413*H413,2)</f>
        <v>0</v>
      </c>
      <c r="K413" s="258" t="s">
        <v>168</v>
      </c>
      <c r="L413" s="263"/>
      <c r="M413" s="264" t="s">
        <v>19</v>
      </c>
      <c r="N413" s="265" t="s">
        <v>43</v>
      </c>
      <c r="O413" s="86"/>
      <c r="P413" s="223">
        <f>O413*H413</f>
        <v>0</v>
      </c>
      <c r="Q413" s="223">
        <v>0.0022000000000000001</v>
      </c>
      <c r="R413" s="223">
        <f>Q413*H413</f>
        <v>0.020512800000000001</v>
      </c>
      <c r="S413" s="223">
        <v>0</v>
      </c>
      <c r="T413" s="224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5" t="s">
        <v>378</v>
      </c>
      <c r="AT413" s="225" t="s">
        <v>237</v>
      </c>
      <c r="AU413" s="225" t="s">
        <v>81</v>
      </c>
      <c r="AY413" s="19" t="s">
        <v>162</v>
      </c>
      <c r="BE413" s="226">
        <f>IF(N413="základní",J413,0)</f>
        <v>0</v>
      </c>
      <c r="BF413" s="226">
        <f>IF(N413="snížená",J413,0)</f>
        <v>0</v>
      </c>
      <c r="BG413" s="226">
        <f>IF(N413="zákl. přenesená",J413,0)</f>
        <v>0</v>
      </c>
      <c r="BH413" s="226">
        <f>IF(N413="sníž. přenesená",J413,0)</f>
        <v>0</v>
      </c>
      <c r="BI413" s="226">
        <f>IF(N413="nulová",J413,0)</f>
        <v>0</v>
      </c>
      <c r="BJ413" s="19" t="s">
        <v>79</v>
      </c>
      <c r="BK413" s="226">
        <f>ROUND(I413*H413,2)</f>
        <v>0</v>
      </c>
      <c r="BL413" s="19" t="s">
        <v>275</v>
      </c>
      <c r="BM413" s="225" t="s">
        <v>1806</v>
      </c>
    </row>
    <row r="414" s="2" customFormat="1">
      <c r="A414" s="40"/>
      <c r="B414" s="41"/>
      <c r="C414" s="42"/>
      <c r="D414" s="227" t="s">
        <v>171</v>
      </c>
      <c r="E414" s="42"/>
      <c r="F414" s="228" t="s">
        <v>1791</v>
      </c>
      <c r="G414" s="42"/>
      <c r="H414" s="42"/>
      <c r="I414" s="229"/>
      <c r="J414" s="42"/>
      <c r="K414" s="42"/>
      <c r="L414" s="46"/>
      <c r="M414" s="230"/>
      <c r="N414" s="231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171</v>
      </c>
      <c r="AU414" s="19" t="s">
        <v>81</v>
      </c>
    </row>
    <row r="415" s="13" customFormat="1">
      <c r="A415" s="13"/>
      <c r="B415" s="234"/>
      <c r="C415" s="235"/>
      <c r="D415" s="227" t="s">
        <v>175</v>
      </c>
      <c r="E415" s="236" t="s">
        <v>19</v>
      </c>
      <c r="F415" s="237" t="s">
        <v>217</v>
      </c>
      <c r="G415" s="235"/>
      <c r="H415" s="238">
        <v>8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175</v>
      </c>
      <c r="AU415" s="244" t="s">
        <v>81</v>
      </c>
      <c r="AV415" s="13" t="s">
        <v>81</v>
      </c>
      <c r="AW415" s="13" t="s">
        <v>33</v>
      </c>
      <c r="AX415" s="13" t="s">
        <v>79</v>
      </c>
      <c r="AY415" s="244" t="s">
        <v>162</v>
      </c>
    </row>
    <row r="416" s="13" customFormat="1">
      <c r="A416" s="13"/>
      <c r="B416" s="234"/>
      <c r="C416" s="235"/>
      <c r="D416" s="227" t="s">
        <v>175</v>
      </c>
      <c r="E416" s="235"/>
      <c r="F416" s="237" t="s">
        <v>1807</v>
      </c>
      <c r="G416" s="235"/>
      <c r="H416" s="238">
        <v>9.3239999999999998</v>
      </c>
      <c r="I416" s="239"/>
      <c r="J416" s="235"/>
      <c r="K416" s="235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175</v>
      </c>
      <c r="AU416" s="244" t="s">
        <v>81</v>
      </c>
      <c r="AV416" s="13" t="s">
        <v>81</v>
      </c>
      <c r="AW416" s="13" t="s">
        <v>4</v>
      </c>
      <c r="AX416" s="13" t="s">
        <v>79</v>
      </c>
      <c r="AY416" s="244" t="s">
        <v>162</v>
      </c>
    </row>
    <row r="417" s="2" customFormat="1" ht="24.15" customHeight="1">
      <c r="A417" s="40"/>
      <c r="B417" s="41"/>
      <c r="C417" s="214" t="s">
        <v>644</v>
      </c>
      <c r="D417" s="214" t="s">
        <v>164</v>
      </c>
      <c r="E417" s="215" t="s">
        <v>1808</v>
      </c>
      <c r="F417" s="216" t="s">
        <v>1809</v>
      </c>
      <c r="G417" s="217" t="s">
        <v>245</v>
      </c>
      <c r="H417" s="218">
        <v>66</v>
      </c>
      <c r="I417" s="219"/>
      <c r="J417" s="220">
        <f>ROUND(I417*H417,2)</f>
        <v>0</v>
      </c>
      <c r="K417" s="216" t="s">
        <v>168</v>
      </c>
      <c r="L417" s="46"/>
      <c r="M417" s="221" t="s">
        <v>19</v>
      </c>
      <c r="N417" s="222" t="s">
        <v>43</v>
      </c>
      <c r="O417" s="86"/>
      <c r="P417" s="223">
        <f>O417*H417</f>
        <v>0</v>
      </c>
      <c r="Q417" s="223">
        <v>0</v>
      </c>
      <c r="R417" s="223">
        <f>Q417*H417</f>
        <v>0</v>
      </c>
      <c r="S417" s="223">
        <v>0</v>
      </c>
      <c r="T417" s="224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25" t="s">
        <v>275</v>
      </c>
      <c r="AT417" s="225" t="s">
        <v>164</v>
      </c>
      <c r="AU417" s="225" t="s">
        <v>81</v>
      </c>
      <c r="AY417" s="19" t="s">
        <v>162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9" t="s">
        <v>79</v>
      </c>
      <c r="BK417" s="226">
        <f>ROUND(I417*H417,2)</f>
        <v>0</v>
      </c>
      <c r="BL417" s="19" t="s">
        <v>275</v>
      </c>
      <c r="BM417" s="225" t="s">
        <v>1810</v>
      </c>
    </row>
    <row r="418" s="2" customFormat="1">
      <c r="A418" s="40"/>
      <c r="B418" s="41"/>
      <c r="C418" s="42"/>
      <c r="D418" s="227" t="s">
        <v>171</v>
      </c>
      <c r="E418" s="42"/>
      <c r="F418" s="228" t="s">
        <v>1811</v>
      </c>
      <c r="G418" s="42"/>
      <c r="H418" s="42"/>
      <c r="I418" s="229"/>
      <c r="J418" s="42"/>
      <c r="K418" s="42"/>
      <c r="L418" s="46"/>
      <c r="M418" s="230"/>
      <c r="N418" s="231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171</v>
      </c>
      <c r="AU418" s="19" t="s">
        <v>81</v>
      </c>
    </row>
    <row r="419" s="2" customFormat="1">
      <c r="A419" s="40"/>
      <c r="B419" s="41"/>
      <c r="C419" s="42"/>
      <c r="D419" s="232" t="s">
        <v>173</v>
      </c>
      <c r="E419" s="42"/>
      <c r="F419" s="233" t="s">
        <v>1812</v>
      </c>
      <c r="G419" s="42"/>
      <c r="H419" s="42"/>
      <c r="I419" s="229"/>
      <c r="J419" s="42"/>
      <c r="K419" s="42"/>
      <c r="L419" s="46"/>
      <c r="M419" s="230"/>
      <c r="N419" s="231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173</v>
      </c>
      <c r="AU419" s="19" t="s">
        <v>81</v>
      </c>
    </row>
    <row r="420" s="2" customFormat="1" ht="24.15" customHeight="1">
      <c r="A420" s="40"/>
      <c r="B420" s="41"/>
      <c r="C420" s="256" t="s">
        <v>648</v>
      </c>
      <c r="D420" s="256" t="s">
        <v>237</v>
      </c>
      <c r="E420" s="257" t="s">
        <v>1813</v>
      </c>
      <c r="F420" s="258" t="s">
        <v>1814</v>
      </c>
      <c r="G420" s="259" t="s">
        <v>245</v>
      </c>
      <c r="H420" s="260">
        <v>76.230000000000004</v>
      </c>
      <c r="I420" s="261"/>
      <c r="J420" s="262">
        <f>ROUND(I420*H420,2)</f>
        <v>0</v>
      </c>
      <c r="K420" s="258" t="s">
        <v>168</v>
      </c>
      <c r="L420" s="263"/>
      <c r="M420" s="264" t="s">
        <v>19</v>
      </c>
      <c r="N420" s="265" t="s">
        <v>43</v>
      </c>
      <c r="O420" s="86"/>
      <c r="P420" s="223">
        <f>O420*H420</f>
        <v>0</v>
      </c>
      <c r="Q420" s="223">
        <v>0.00012</v>
      </c>
      <c r="R420" s="223">
        <f>Q420*H420</f>
        <v>0.0091476000000000005</v>
      </c>
      <c r="S420" s="223">
        <v>0</v>
      </c>
      <c r="T420" s="224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5" t="s">
        <v>378</v>
      </c>
      <c r="AT420" s="225" t="s">
        <v>237</v>
      </c>
      <c r="AU420" s="225" t="s">
        <v>81</v>
      </c>
      <c r="AY420" s="19" t="s">
        <v>162</v>
      </c>
      <c r="BE420" s="226">
        <f>IF(N420="základní",J420,0)</f>
        <v>0</v>
      </c>
      <c r="BF420" s="226">
        <f>IF(N420="snížená",J420,0)</f>
        <v>0</v>
      </c>
      <c r="BG420" s="226">
        <f>IF(N420="zákl. přenesená",J420,0)</f>
        <v>0</v>
      </c>
      <c r="BH420" s="226">
        <f>IF(N420="sníž. přenesená",J420,0)</f>
        <v>0</v>
      </c>
      <c r="BI420" s="226">
        <f>IF(N420="nulová",J420,0)</f>
        <v>0</v>
      </c>
      <c r="BJ420" s="19" t="s">
        <v>79</v>
      </c>
      <c r="BK420" s="226">
        <f>ROUND(I420*H420,2)</f>
        <v>0</v>
      </c>
      <c r="BL420" s="19" t="s">
        <v>275</v>
      </c>
      <c r="BM420" s="225" t="s">
        <v>1815</v>
      </c>
    </row>
    <row r="421" s="2" customFormat="1">
      <c r="A421" s="40"/>
      <c r="B421" s="41"/>
      <c r="C421" s="42"/>
      <c r="D421" s="227" t="s">
        <v>171</v>
      </c>
      <c r="E421" s="42"/>
      <c r="F421" s="228" t="s">
        <v>1814</v>
      </c>
      <c r="G421" s="42"/>
      <c r="H421" s="42"/>
      <c r="I421" s="229"/>
      <c r="J421" s="42"/>
      <c r="K421" s="42"/>
      <c r="L421" s="46"/>
      <c r="M421" s="230"/>
      <c r="N421" s="231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171</v>
      </c>
      <c r="AU421" s="19" t="s">
        <v>81</v>
      </c>
    </row>
    <row r="422" s="13" customFormat="1">
      <c r="A422" s="13"/>
      <c r="B422" s="234"/>
      <c r="C422" s="235"/>
      <c r="D422" s="227" t="s">
        <v>175</v>
      </c>
      <c r="E422" s="236" t="s">
        <v>19</v>
      </c>
      <c r="F422" s="237" t="s">
        <v>587</v>
      </c>
      <c r="G422" s="235"/>
      <c r="H422" s="238">
        <v>66</v>
      </c>
      <c r="I422" s="239"/>
      <c r="J422" s="235"/>
      <c r="K422" s="235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175</v>
      </c>
      <c r="AU422" s="244" t="s">
        <v>81</v>
      </c>
      <c r="AV422" s="13" t="s">
        <v>81</v>
      </c>
      <c r="AW422" s="13" t="s">
        <v>33</v>
      </c>
      <c r="AX422" s="13" t="s">
        <v>79</v>
      </c>
      <c r="AY422" s="244" t="s">
        <v>162</v>
      </c>
    </row>
    <row r="423" s="13" customFormat="1">
      <c r="A423" s="13"/>
      <c r="B423" s="234"/>
      <c r="C423" s="235"/>
      <c r="D423" s="227" t="s">
        <v>175</v>
      </c>
      <c r="E423" s="235"/>
      <c r="F423" s="237" t="s">
        <v>1816</v>
      </c>
      <c r="G423" s="235"/>
      <c r="H423" s="238">
        <v>76.230000000000004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175</v>
      </c>
      <c r="AU423" s="244" t="s">
        <v>81</v>
      </c>
      <c r="AV423" s="13" t="s">
        <v>81</v>
      </c>
      <c r="AW423" s="13" t="s">
        <v>4</v>
      </c>
      <c r="AX423" s="13" t="s">
        <v>79</v>
      </c>
      <c r="AY423" s="244" t="s">
        <v>162</v>
      </c>
    </row>
    <row r="424" s="2" customFormat="1" ht="24.15" customHeight="1">
      <c r="A424" s="40"/>
      <c r="B424" s="41"/>
      <c r="C424" s="214" t="s">
        <v>654</v>
      </c>
      <c r="D424" s="214" t="s">
        <v>164</v>
      </c>
      <c r="E424" s="215" t="s">
        <v>1817</v>
      </c>
      <c r="F424" s="216" t="s">
        <v>1818</v>
      </c>
      <c r="G424" s="217" t="s">
        <v>212</v>
      </c>
      <c r="H424" s="218">
        <v>0.23400000000000001</v>
      </c>
      <c r="I424" s="219"/>
      <c r="J424" s="220">
        <f>ROUND(I424*H424,2)</f>
        <v>0</v>
      </c>
      <c r="K424" s="216" t="s">
        <v>168</v>
      </c>
      <c r="L424" s="46"/>
      <c r="M424" s="221" t="s">
        <v>19</v>
      </c>
      <c r="N424" s="222" t="s">
        <v>43</v>
      </c>
      <c r="O424" s="86"/>
      <c r="P424" s="223">
        <f>O424*H424</f>
        <v>0</v>
      </c>
      <c r="Q424" s="223">
        <v>0</v>
      </c>
      <c r="R424" s="223">
        <f>Q424*H424</f>
        <v>0</v>
      </c>
      <c r="S424" s="223">
        <v>0</v>
      </c>
      <c r="T424" s="224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25" t="s">
        <v>275</v>
      </c>
      <c r="AT424" s="225" t="s">
        <v>164</v>
      </c>
      <c r="AU424" s="225" t="s">
        <v>81</v>
      </c>
      <c r="AY424" s="19" t="s">
        <v>162</v>
      </c>
      <c r="BE424" s="226">
        <f>IF(N424="základní",J424,0)</f>
        <v>0</v>
      </c>
      <c r="BF424" s="226">
        <f>IF(N424="snížená",J424,0)</f>
        <v>0</v>
      </c>
      <c r="BG424" s="226">
        <f>IF(N424="zákl. přenesená",J424,0)</f>
        <v>0</v>
      </c>
      <c r="BH424" s="226">
        <f>IF(N424="sníž. přenesená",J424,0)</f>
        <v>0</v>
      </c>
      <c r="BI424" s="226">
        <f>IF(N424="nulová",J424,0)</f>
        <v>0</v>
      </c>
      <c r="BJ424" s="19" t="s">
        <v>79</v>
      </c>
      <c r="BK424" s="226">
        <f>ROUND(I424*H424,2)</f>
        <v>0</v>
      </c>
      <c r="BL424" s="19" t="s">
        <v>275</v>
      </c>
      <c r="BM424" s="225" t="s">
        <v>1819</v>
      </c>
    </row>
    <row r="425" s="2" customFormat="1">
      <c r="A425" s="40"/>
      <c r="B425" s="41"/>
      <c r="C425" s="42"/>
      <c r="D425" s="227" t="s">
        <v>171</v>
      </c>
      <c r="E425" s="42"/>
      <c r="F425" s="228" t="s">
        <v>1820</v>
      </c>
      <c r="G425" s="42"/>
      <c r="H425" s="42"/>
      <c r="I425" s="229"/>
      <c r="J425" s="42"/>
      <c r="K425" s="42"/>
      <c r="L425" s="46"/>
      <c r="M425" s="230"/>
      <c r="N425" s="231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171</v>
      </c>
      <c r="AU425" s="19" t="s">
        <v>81</v>
      </c>
    </row>
    <row r="426" s="2" customFormat="1">
      <c r="A426" s="40"/>
      <c r="B426" s="41"/>
      <c r="C426" s="42"/>
      <c r="D426" s="232" t="s">
        <v>173</v>
      </c>
      <c r="E426" s="42"/>
      <c r="F426" s="233" t="s">
        <v>1821</v>
      </c>
      <c r="G426" s="42"/>
      <c r="H426" s="42"/>
      <c r="I426" s="229"/>
      <c r="J426" s="42"/>
      <c r="K426" s="42"/>
      <c r="L426" s="46"/>
      <c r="M426" s="230"/>
      <c r="N426" s="231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173</v>
      </c>
      <c r="AU426" s="19" t="s">
        <v>81</v>
      </c>
    </row>
    <row r="427" s="2" customFormat="1" ht="33" customHeight="1">
      <c r="A427" s="40"/>
      <c r="B427" s="41"/>
      <c r="C427" s="214" t="s">
        <v>658</v>
      </c>
      <c r="D427" s="214" t="s">
        <v>164</v>
      </c>
      <c r="E427" s="215" t="s">
        <v>1822</v>
      </c>
      <c r="F427" s="216" t="s">
        <v>1823</v>
      </c>
      <c r="G427" s="217" t="s">
        <v>212</v>
      </c>
      <c r="H427" s="218">
        <v>0.23400000000000001</v>
      </c>
      <c r="I427" s="219"/>
      <c r="J427" s="220">
        <f>ROUND(I427*H427,2)</f>
        <v>0</v>
      </c>
      <c r="K427" s="216" t="s">
        <v>168</v>
      </c>
      <c r="L427" s="46"/>
      <c r="M427" s="221" t="s">
        <v>19</v>
      </c>
      <c r="N427" s="222" t="s">
        <v>43</v>
      </c>
      <c r="O427" s="86"/>
      <c r="P427" s="223">
        <f>O427*H427</f>
        <v>0</v>
      </c>
      <c r="Q427" s="223">
        <v>0</v>
      </c>
      <c r="R427" s="223">
        <f>Q427*H427</f>
        <v>0</v>
      </c>
      <c r="S427" s="223">
        <v>0</v>
      </c>
      <c r="T427" s="224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25" t="s">
        <v>275</v>
      </c>
      <c r="AT427" s="225" t="s">
        <v>164</v>
      </c>
      <c r="AU427" s="225" t="s">
        <v>81</v>
      </c>
      <c r="AY427" s="19" t="s">
        <v>162</v>
      </c>
      <c r="BE427" s="226">
        <f>IF(N427="základní",J427,0)</f>
        <v>0</v>
      </c>
      <c r="BF427" s="226">
        <f>IF(N427="snížená",J427,0)</f>
        <v>0</v>
      </c>
      <c r="BG427" s="226">
        <f>IF(N427="zákl. přenesená",J427,0)</f>
        <v>0</v>
      </c>
      <c r="BH427" s="226">
        <f>IF(N427="sníž. přenesená",J427,0)</f>
        <v>0</v>
      </c>
      <c r="BI427" s="226">
        <f>IF(N427="nulová",J427,0)</f>
        <v>0</v>
      </c>
      <c r="BJ427" s="19" t="s">
        <v>79</v>
      </c>
      <c r="BK427" s="226">
        <f>ROUND(I427*H427,2)</f>
        <v>0</v>
      </c>
      <c r="BL427" s="19" t="s">
        <v>275</v>
      </c>
      <c r="BM427" s="225" t="s">
        <v>1824</v>
      </c>
    </row>
    <row r="428" s="2" customFormat="1">
      <c r="A428" s="40"/>
      <c r="B428" s="41"/>
      <c r="C428" s="42"/>
      <c r="D428" s="227" t="s">
        <v>171</v>
      </c>
      <c r="E428" s="42"/>
      <c r="F428" s="228" t="s">
        <v>1825</v>
      </c>
      <c r="G428" s="42"/>
      <c r="H428" s="42"/>
      <c r="I428" s="229"/>
      <c r="J428" s="42"/>
      <c r="K428" s="42"/>
      <c r="L428" s="46"/>
      <c r="M428" s="230"/>
      <c r="N428" s="231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171</v>
      </c>
      <c r="AU428" s="19" t="s">
        <v>81</v>
      </c>
    </row>
    <row r="429" s="2" customFormat="1">
      <c r="A429" s="40"/>
      <c r="B429" s="41"/>
      <c r="C429" s="42"/>
      <c r="D429" s="232" t="s">
        <v>173</v>
      </c>
      <c r="E429" s="42"/>
      <c r="F429" s="233" t="s">
        <v>1826</v>
      </c>
      <c r="G429" s="42"/>
      <c r="H429" s="42"/>
      <c r="I429" s="229"/>
      <c r="J429" s="42"/>
      <c r="K429" s="42"/>
      <c r="L429" s="46"/>
      <c r="M429" s="230"/>
      <c r="N429" s="231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173</v>
      </c>
      <c r="AU429" s="19" t="s">
        <v>81</v>
      </c>
    </row>
    <row r="430" s="12" customFormat="1" ht="22.8" customHeight="1">
      <c r="A430" s="12"/>
      <c r="B430" s="198"/>
      <c r="C430" s="199"/>
      <c r="D430" s="200" t="s">
        <v>71</v>
      </c>
      <c r="E430" s="212" t="s">
        <v>1827</v>
      </c>
      <c r="F430" s="212" t="s">
        <v>1828</v>
      </c>
      <c r="G430" s="199"/>
      <c r="H430" s="199"/>
      <c r="I430" s="202"/>
      <c r="J430" s="213">
        <f>BK430</f>
        <v>0</v>
      </c>
      <c r="K430" s="199"/>
      <c r="L430" s="204"/>
      <c r="M430" s="205"/>
      <c r="N430" s="206"/>
      <c r="O430" s="206"/>
      <c r="P430" s="207">
        <f>SUM(P431:P487)</f>
        <v>0</v>
      </c>
      <c r="Q430" s="206"/>
      <c r="R430" s="207">
        <f>SUM(R431:R487)</f>
        <v>2.1265597400000003</v>
      </c>
      <c r="S430" s="206"/>
      <c r="T430" s="208">
        <f>SUM(T431:T487)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9" t="s">
        <v>81</v>
      </c>
      <c r="AT430" s="210" t="s">
        <v>71</v>
      </c>
      <c r="AU430" s="210" t="s">
        <v>79</v>
      </c>
      <c r="AY430" s="209" t="s">
        <v>162</v>
      </c>
      <c r="BK430" s="211">
        <f>SUM(BK431:BK487)</f>
        <v>0</v>
      </c>
    </row>
    <row r="431" s="2" customFormat="1" ht="37.8" customHeight="1">
      <c r="A431" s="40"/>
      <c r="B431" s="41"/>
      <c r="C431" s="214" t="s">
        <v>663</v>
      </c>
      <c r="D431" s="214" t="s">
        <v>164</v>
      </c>
      <c r="E431" s="215" t="s">
        <v>1829</v>
      </c>
      <c r="F431" s="216" t="s">
        <v>1830</v>
      </c>
      <c r="G431" s="217" t="s">
        <v>167</v>
      </c>
      <c r="H431" s="218">
        <v>12</v>
      </c>
      <c r="I431" s="219"/>
      <c r="J431" s="220">
        <f>ROUND(I431*H431,2)</f>
        <v>0</v>
      </c>
      <c r="K431" s="216" t="s">
        <v>168</v>
      </c>
      <c r="L431" s="46"/>
      <c r="M431" s="221" t="s">
        <v>19</v>
      </c>
      <c r="N431" s="222" t="s">
        <v>43</v>
      </c>
      <c r="O431" s="86"/>
      <c r="P431" s="223">
        <f>O431*H431</f>
        <v>0</v>
      </c>
      <c r="Q431" s="223">
        <v>0.086999999999999994</v>
      </c>
      <c r="R431" s="223">
        <f>Q431*H431</f>
        <v>1.044</v>
      </c>
      <c r="S431" s="223">
        <v>0</v>
      </c>
      <c r="T431" s="224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25" t="s">
        <v>275</v>
      </c>
      <c r="AT431" s="225" t="s">
        <v>164</v>
      </c>
      <c r="AU431" s="225" t="s">
        <v>81</v>
      </c>
      <c r="AY431" s="19" t="s">
        <v>162</v>
      </c>
      <c r="BE431" s="226">
        <f>IF(N431="základní",J431,0)</f>
        <v>0</v>
      </c>
      <c r="BF431" s="226">
        <f>IF(N431="snížená",J431,0)</f>
        <v>0</v>
      </c>
      <c r="BG431" s="226">
        <f>IF(N431="zákl. přenesená",J431,0)</f>
        <v>0</v>
      </c>
      <c r="BH431" s="226">
        <f>IF(N431="sníž. přenesená",J431,0)</f>
        <v>0</v>
      </c>
      <c r="BI431" s="226">
        <f>IF(N431="nulová",J431,0)</f>
        <v>0</v>
      </c>
      <c r="BJ431" s="19" t="s">
        <v>79</v>
      </c>
      <c r="BK431" s="226">
        <f>ROUND(I431*H431,2)</f>
        <v>0</v>
      </c>
      <c r="BL431" s="19" t="s">
        <v>275</v>
      </c>
      <c r="BM431" s="225" t="s">
        <v>1831</v>
      </c>
    </row>
    <row r="432" s="2" customFormat="1">
      <c r="A432" s="40"/>
      <c r="B432" s="41"/>
      <c r="C432" s="42"/>
      <c r="D432" s="227" t="s">
        <v>171</v>
      </c>
      <c r="E432" s="42"/>
      <c r="F432" s="228" t="s">
        <v>1832</v>
      </c>
      <c r="G432" s="42"/>
      <c r="H432" s="42"/>
      <c r="I432" s="229"/>
      <c r="J432" s="42"/>
      <c r="K432" s="42"/>
      <c r="L432" s="46"/>
      <c r="M432" s="230"/>
      <c r="N432" s="231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171</v>
      </c>
      <c r="AU432" s="19" t="s">
        <v>81</v>
      </c>
    </row>
    <row r="433" s="2" customFormat="1">
      <c r="A433" s="40"/>
      <c r="B433" s="41"/>
      <c r="C433" s="42"/>
      <c r="D433" s="232" t="s">
        <v>173</v>
      </c>
      <c r="E433" s="42"/>
      <c r="F433" s="233" t="s">
        <v>1833</v>
      </c>
      <c r="G433" s="42"/>
      <c r="H433" s="42"/>
      <c r="I433" s="229"/>
      <c r="J433" s="42"/>
      <c r="K433" s="42"/>
      <c r="L433" s="46"/>
      <c r="M433" s="230"/>
      <c r="N433" s="231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173</v>
      </c>
      <c r="AU433" s="19" t="s">
        <v>81</v>
      </c>
    </row>
    <row r="434" s="13" customFormat="1">
      <c r="A434" s="13"/>
      <c r="B434" s="234"/>
      <c r="C434" s="235"/>
      <c r="D434" s="227" t="s">
        <v>175</v>
      </c>
      <c r="E434" s="236" t="s">
        <v>19</v>
      </c>
      <c r="F434" s="237" t="s">
        <v>1834</v>
      </c>
      <c r="G434" s="235"/>
      <c r="H434" s="238">
        <v>12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175</v>
      </c>
      <c r="AU434" s="244" t="s">
        <v>81</v>
      </c>
      <c r="AV434" s="13" t="s">
        <v>81</v>
      </c>
      <c r="AW434" s="13" t="s">
        <v>33</v>
      </c>
      <c r="AX434" s="13" t="s">
        <v>72</v>
      </c>
      <c r="AY434" s="244" t="s">
        <v>162</v>
      </c>
    </row>
    <row r="435" s="14" customFormat="1">
      <c r="A435" s="14"/>
      <c r="B435" s="245"/>
      <c r="C435" s="246"/>
      <c r="D435" s="227" t="s">
        <v>175</v>
      </c>
      <c r="E435" s="247" t="s">
        <v>19</v>
      </c>
      <c r="F435" s="248" t="s">
        <v>177</v>
      </c>
      <c r="G435" s="246"/>
      <c r="H435" s="249">
        <v>12</v>
      </c>
      <c r="I435" s="250"/>
      <c r="J435" s="246"/>
      <c r="K435" s="246"/>
      <c r="L435" s="251"/>
      <c r="M435" s="252"/>
      <c r="N435" s="253"/>
      <c r="O435" s="253"/>
      <c r="P435" s="253"/>
      <c r="Q435" s="253"/>
      <c r="R435" s="253"/>
      <c r="S435" s="253"/>
      <c r="T435" s="25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5" t="s">
        <v>175</v>
      </c>
      <c r="AU435" s="255" t="s">
        <v>81</v>
      </c>
      <c r="AV435" s="14" t="s">
        <v>169</v>
      </c>
      <c r="AW435" s="14" t="s">
        <v>33</v>
      </c>
      <c r="AX435" s="14" t="s">
        <v>79</v>
      </c>
      <c r="AY435" s="255" t="s">
        <v>162</v>
      </c>
    </row>
    <row r="436" s="2" customFormat="1" ht="24.15" customHeight="1">
      <c r="A436" s="40"/>
      <c r="B436" s="41"/>
      <c r="C436" s="214" t="s">
        <v>667</v>
      </c>
      <c r="D436" s="214" t="s">
        <v>164</v>
      </c>
      <c r="E436" s="215" t="s">
        <v>1835</v>
      </c>
      <c r="F436" s="216" t="s">
        <v>1836</v>
      </c>
      <c r="G436" s="217" t="s">
        <v>245</v>
      </c>
      <c r="H436" s="218">
        <v>45.530000000000001</v>
      </c>
      <c r="I436" s="219"/>
      <c r="J436" s="220">
        <f>ROUND(I436*H436,2)</f>
        <v>0</v>
      </c>
      <c r="K436" s="216" t="s">
        <v>168</v>
      </c>
      <c r="L436" s="46"/>
      <c r="M436" s="221" t="s">
        <v>19</v>
      </c>
      <c r="N436" s="222" t="s">
        <v>43</v>
      </c>
      <c r="O436" s="86"/>
      <c r="P436" s="223">
        <f>O436*H436</f>
        <v>0</v>
      </c>
      <c r="Q436" s="223">
        <v>0</v>
      </c>
      <c r="R436" s="223">
        <f>Q436*H436</f>
        <v>0</v>
      </c>
      <c r="S436" s="223">
        <v>0</v>
      </c>
      <c r="T436" s="224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25" t="s">
        <v>275</v>
      </c>
      <c r="AT436" s="225" t="s">
        <v>164</v>
      </c>
      <c r="AU436" s="225" t="s">
        <v>81</v>
      </c>
      <c r="AY436" s="19" t="s">
        <v>162</v>
      </c>
      <c r="BE436" s="226">
        <f>IF(N436="základní",J436,0)</f>
        <v>0</v>
      </c>
      <c r="BF436" s="226">
        <f>IF(N436="snížená",J436,0)</f>
        <v>0</v>
      </c>
      <c r="BG436" s="226">
        <f>IF(N436="zákl. přenesená",J436,0)</f>
        <v>0</v>
      </c>
      <c r="BH436" s="226">
        <f>IF(N436="sníž. přenesená",J436,0)</f>
        <v>0</v>
      </c>
      <c r="BI436" s="226">
        <f>IF(N436="nulová",J436,0)</f>
        <v>0</v>
      </c>
      <c r="BJ436" s="19" t="s">
        <v>79</v>
      </c>
      <c r="BK436" s="226">
        <f>ROUND(I436*H436,2)</f>
        <v>0</v>
      </c>
      <c r="BL436" s="19" t="s">
        <v>275</v>
      </c>
      <c r="BM436" s="225" t="s">
        <v>1837</v>
      </c>
    </row>
    <row r="437" s="2" customFormat="1">
      <c r="A437" s="40"/>
      <c r="B437" s="41"/>
      <c r="C437" s="42"/>
      <c r="D437" s="227" t="s">
        <v>171</v>
      </c>
      <c r="E437" s="42"/>
      <c r="F437" s="228" t="s">
        <v>1838</v>
      </c>
      <c r="G437" s="42"/>
      <c r="H437" s="42"/>
      <c r="I437" s="229"/>
      <c r="J437" s="42"/>
      <c r="K437" s="42"/>
      <c r="L437" s="46"/>
      <c r="M437" s="230"/>
      <c r="N437" s="231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171</v>
      </c>
      <c r="AU437" s="19" t="s">
        <v>81</v>
      </c>
    </row>
    <row r="438" s="2" customFormat="1">
      <c r="A438" s="40"/>
      <c r="B438" s="41"/>
      <c r="C438" s="42"/>
      <c r="D438" s="232" t="s">
        <v>173</v>
      </c>
      <c r="E438" s="42"/>
      <c r="F438" s="233" t="s">
        <v>1839</v>
      </c>
      <c r="G438" s="42"/>
      <c r="H438" s="42"/>
      <c r="I438" s="229"/>
      <c r="J438" s="42"/>
      <c r="K438" s="42"/>
      <c r="L438" s="46"/>
      <c r="M438" s="230"/>
      <c r="N438" s="231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173</v>
      </c>
      <c r="AU438" s="19" t="s">
        <v>81</v>
      </c>
    </row>
    <row r="439" s="2" customFormat="1" ht="24.15" customHeight="1">
      <c r="A439" s="40"/>
      <c r="B439" s="41"/>
      <c r="C439" s="256" t="s">
        <v>674</v>
      </c>
      <c r="D439" s="256" t="s">
        <v>237</v>
      </c>
      <c r="E439" s="257" t="s">
        <v>1840</v>
      </c>
      <c r="F439" s="258" t="s">
        <v>1841</v>
      </c>
      <c r="G439" s="259" t="s">
        <v>245</v>
      </c>
      <c r="H439" s="260">
        <v>91.412999999999997</v>
      </c>
      <c r="I439" s="261"/>
      <c r="J439" s="262">
        <f>ROUND(I439*H439,2)</f>
        <v>0</v>
      </c>
      <c r="K439" s="258" t="s">
        <v>168</v>
      </c>
      <c r="L439" s="263"/>
      <c r="M439" s="264" t="s">
        <v>19</v>
      </c>
      <c r="N439" s="265" t="s">
        <v>43</v>
      </c>
      <c r="O439" s="86"/>
      <c r="P439" s="223">
        <f>O439*H439</f>
        <v>0</v>
      </c>
      <c r="Q439" s="223">
        <v>0.0015</v>
      </c>
      <c r="R439" s="223">
        <f>Q439*H439</f>
        <v>0.13711950000000001</v>
      </c>
      <c r="S439" s="223">
        <v>0</v>
      </c>
      <c r="T439" s="224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25" t="s">
        <v>378</v>
      </c>
      <c r="AT439" s="225" t="s">
        <v>237</v>
      </c>
      <c r="AU439" s="225" t="s">
        <v>81</v>
      </c>
      <c r="AY439" s="19" t="s">
        <v>162</v>
      </c>
      <c r="BE439" s="226">
        <f>IF(N439="základní",J439,0)</f>
        <v>0</v>
      </c>
      <c r="BF439" s="226">
        <f>IF(N439="snížená",J439,0)</f>
        <v>0</v>
      </c>
      <c r="BG439" s="226">
        <f>IF(N439="zákl. přenesená",J439,0)</f>
        <v>0</v>
      </c>
      <c r="BH439" s="226">
        <f>IF(N439="sníž. přenesená",J439,0)</f>
        <v>0</v>
      </c>
      <c r="BI439" s="226">
        <f>IF(N439="nulová",J439,0)</f>
        <v>0</v>
      </c>
      <c r="BJ439" s="19" t="s">
        <v>79</v>
      </c>
      <c r="BK439" s="226">
        <f>ROUND(I439*H439,2)</f>
        <v>0</v>
      </c>
      <c r="BL439" s="19" t="s">
        <v>275</v>
      </c>
      <c r="BM439" s="225" t="s">
        <v>1842</v>
      </c>
    </row>
    <row r="440" s="2" customFormat="1">
      <c r="A440" s="40"/>
      <c r="B440" s="41"/>
      <c r="C440" s="42"/>
      <c r="D440" s="227" t="s">
        <v>171</v>
      </c>
      <c r="E440" s="42"/>
      <c r="F440" s="228" t="s">
        <v>1841</v>
      </c>
      <c r="G440" s="42"/>
      <c r="H440" s="42"/>
      <c r="I440" s="229"/>
      <c r="J440" s="42"/>
      <c r="K440" s="42"/>
      <c r="L440" s="46"/>
      <c r="M440" s="230"/>
      <c r="N440" s="231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171</v>
      </c>
      <c r="AU440" s="19" t="s">
        <v>81</v>
      </c>
    </row>
    <row r="441" s="13" customFormat="1">
      <c r="A441" s="13"/>
      <c r="B441" s="234"/>
      <c r="C441" s="235"/>
      <c r="D441" s="227" t="s">
        <v>175</v>
      </c>
      <c r="E441" s="236" t="s">
        <v>19</v>
      </c>
      <c r="F441" s="237" t="s">
        <v>1843</v>
      </c>
      <c r="G441" s="235"/>
      <c r="H441" s="238">
        <v>43.530000000000001</v>
      </c>
      <c r="I441" s="239"/>
      <c r="J441" s="235"/>
      <c r="K441" s="235"/>
      <c r="L441" s="240"/>
      <c r="M441" s="241"/>
      <c r="N441" s="242"/>
      <c r="O441" s="242"/>
      <c r="P441" s="242"/>
      <c r="Q441" s="242"/>
      <c r="R441" s="242"/>
      <c r="S441" s="242"/>
      <c r="T441" s="24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4" t="s">
        <v>175</v>
      </c>
      <c r="AU441" s="244" t="s">
        <v>81</v>
      </c>
      <c r="AV441" s="13" t="s">
        <v>81</v>
      </c>
      <c r="AW441" s="13" t="s">
        <v>33</v>
      </c>
      <c r="AX441" s="13" t="s">
        <v>79</v>
      </c>
      <c r="AY441" s="244" t="s">
        <v>162</v>
      </c>
    </row>
    <row r="442" s="13" customFormat="1">
      <c r="A442" s="13"/>
      <c r="B442" s="234"/>
      <c r="C442" s="235"/>
      <c r="D442" s="227" t="s">
        <v>175</v>
      </c>
      <c r="E442" s="235"/>
      <c r="F442" s="237" t="s">
        <v>1844</v>
      </c>
      <c r="G442" s="235"/>
      <c r="H442" s="238">
        <v>91.412999999999997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175</v>
      </c>
      <c r="AU442" s="244" t="s">
        <v>81</v>
      </c>
      <c r="AV442" s="13" t="s">
        <v>81</v>
      </c>
      <c r="AW442" s="13" t="s">
        <v>4</v>
      </c>
      <c r="AX442" s="13" t="s">
        <v>79</v>
      </c>
      <c r="AY442" s="244" t="s">
        <v>162</v>
      </c>
    </row>
    <row r="443" s="2" customFormat="1" ht="24.15" customHeight="1">
      <c r="A443" s="40"/>
      <c r="B443" s="41"/>
      <c r="C443" s="214" t="s">
        <v>680</v>
      </c>
      <c r="D443" s="214" t="s">
        <v>164</v>
      </c>
      <c r="E443" s="215" t="s">
        <v>1845</v>
      </c>
      <c r="F443" s="216" t="s">
        <v>1846</v>
      </c>
      <c r="G443" s="217" t="s">
        <v>245</v>
      </c>
      <c r="H443" s="218">
        <v>187.50100000000001</v>
      </c>
      <c r="I443" s="219"/>
      <c r="J443" s="220">
        <f>ROUND(I443*H443,2)</f>
        <v>0</v>
      </c>
      <c r="K443" s="216" t="s">
        <v>168</v>
      </c>
      <c r="L443" s="46"/>
      <c r="M443" s="221" t="s">
        <v>19</v>
      </c>
      <c r="N443" s="222" t="s">
        <v>43</v>
      </c>
      <c r="O443" s="86"/>
      <c r="P443" s="223">
        <f>O443*H443</f>
        <v>0</v>
      </c>
      <c r="Q443" s="223">
        <v>0.00024000000000000001</v>
      </c>
      <c r="R443" s="223">
        <f>Q443*H443</f>
        <v>0.045000240000000004</v>
      </c>
      <c r="S443" s="223">
        <v>0</v>
      </c>
      <c r="T443" s="224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25" t="s">
        <v>275</v>
      </c>
      <c r="AT443" s="225" t="s">
        <v>164</v>
      </c>
      <c r="AU443" s="225" t="s">
        <v>81</v>
      </c>
      <c r="AY443" s="19" t="s">
        <v>162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19" t="s">
        <v>79</v>
      </c>
      <c r="BK443" s="226">
        <f>ROUND(I443*H443,2)</f>
        <v>0</v>
      </c>
      <c r="BL443" s="19" t="s">
        <v>275</v>
      </c>
      <c r="BM443" s="225" t="s">
        <v>1847</v>
      </c>
    </row>
    <row r="444" s="2" customFormat="1">
      <c r="A444" s="40"/>
      <c r="B444" s="41"/>
      <c r="C444" s="42"/>
      <c r="D444" s="227" t="s">
        <v>171</v>
      </c>
      <c r="E444" s="42"/>
      <c r="F444" s="228" t="s">
        <v>1848</v>
      </c>
      <c r="G444" s="42"/>
      <c r="H444" s="42"/>
      <c r="I444" s="229"/>
      <c r="J444" s="42"/>
      <c r="K444" s="42"/>
      <c r="L444" s="46"/>
      <c r="M444" s="230"/>
      <c r="N444" s="231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171</v>
      </c>
      <c r="AU444" s="19" t="s">
        <v>81</v>
      </c>
    </row>
    <row r="445" s="2" customFormat="1">
      <c r="A445" s="40"/>
      <c r="B445" s="41"/>
      <c r="C445" s="42"/>
      <c r="D445" s="232" t="s">
        <v>173</v>
      </c>
      <c r="E445" s="42"/>
      <c r="F445" s="233" t="s">
        <v>1849</v>
      </c>
      <c r="G445" s="42"/>
      <c r="H445" s="42"/>
      <c r="I445" s="229"/>
      <c r="J445" s="42"/>
      <c r="K445" s="42"/>
      <c r="L445" s="46"/>
      <c r="M445" s="230"/>
      <c r="N445" s="231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173</v>
      </c>
      <c r="AU445" s="19" t="s">
        <v>81</v>
      </c>
    </row>
    <row r="446" s="13" customFormat="1">
      <c r="A446" s="13"/>
      <c r="B446" s="234"/>
      <c r="C446" s="235"/>
      <c r="D446" s="227" t="s">
        <v>175</v>
      </c>
      <c r="E446" s="236" t="s">
        <v>19</v>
      </c>
      <c r="F446" s="237" t="s">
        <v>1850</v>
      </c>
      <c r="G446" s="235"/>
      <c r="H446" s="238">
        <v>134.62000000000001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175</v>
      </c>
      <c r="AU446" s="244" t="s">
        <v>81</v>
      </c>
      <c r="AV446" s="13" t="s">
        <v>81</v>
      </c>
      <c r="AW446" s="13" t="s">
        <v>33</v>
      </c>
      <c r="AX446" s="13" t="s">
        <v>72</v>
      </c>
      <c r="AY446" s="244" t="s">
        <v>162</v>
      </c>
    </row>
    <row r="447" s="13" customFormat="1">
      <c r="A447" s="13"/>
      <c r="B447" s="234"/>
      <c r="C447" s="235"/>
      <c r="D447" s="227" t="s">
        <v>175</v>
      </c>
      <c r="E447" s="236" t="s">
        <v>19</v>
      </c>
      <c r="F447" s="237" t="s">
        <v>1851</v>
      </c>
      <c r="G447" s="235"/>
      <c r="H447" s="238">
        <v>19.399999999999999</v>
      </c>
      <c r="I447" s="239"/>
      <c r="J447" s="235"/>
      <c r="K447" s="235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175</v>
      </c>
      <c r="AU447" s="244" t="s">
        <v>81</v>
      </c>
      <c r="AV447" s="13" t="s">
        <v>81</v>
      </c>
      <c r="AW447" s="13" t="s">
        <v>33</v>
      </c>
      <c r="AX447" s="13" t="s">
        <v>72</v>
      </c>
      <c r="AY447" s="244" t="s">
        <v>162</v>
      </c>
    </row>
    <row r="448" s="13" customFormat="1">
      <c r="A448" s="13"/>
      <c r="B448" s="234"/>
      <c r="C448" s="235"/>
      <c r="D448" s="227" t="s">
        <v>175</v>
      </c>
      <c r="E448" s="236" t="s">
        <v>19</v>
      </c>
      <c r="F448" s="237" t="s">
        <v>1852</v>
      </c>
      <c r="G448" s="235"/>
      <c r="H448" s="238">
        <v>20.766999999999999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175</v>
      </c>
      <c r="AU448" s="244" t="s">
        <v>81</v>
      </c>
      <c r="AV448" s="13" t="s">
        <v>81</v>
      </c>
      <c r="AW448" s="13" t="s">
        <v>33</v>
      </c>
      <c r="AX448" s="13" t="s">
        <v>72</v>
      </c>
      <c r="AY448" s="244" t="s">
        <v>162</v>
      </c>
    </row>
    <row r="449" s="13" customFormat="1">
      <c r="A449" s="13"/>
      <c r="B449" s="234"/>
      <c r="C449" s="235"/>
      <c r="D449" s="227" t="s">
        <v>175</v>
      </c>
      <c r="E449" s="236" t="s">
        <v>19</v>
      </c>
      <c r="F449" s="237" t="s">
        <v>1853</v>
      </c>
      <c r="G449" s="235"/>
      <c r="H449" s="238">
        <v>12.714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175</v>
      </c>
      <c r="AU449" s="244" t="s">
        <v>81</v>
      </c>
      <c r="AV449" s="13" t="s">
        <v>81</v>
      </c>
      <c r="AW449" s="13" t="s">
        <v>33</v>
      </c>
      <c r="AX449" s="13" t="s">
        <v>72</v>
      </c>
      <c r="AY449" s="244" t="s">
        <v>162</v>
      </c>
    </row>
    <row r="450" s="14" customFormat="1">
      <c r="A450" s="14"/>
      <c r="B450" s="245"/>
      <c r="C450" s="246"/>
      <c r="D450" s="227" t="s">
        <v>175</v>
      </c>
      <c r="E450" s="247" t="s">
        <v>19</v>
      </c>
      <c r="F450" s="248" t="s">
        <v>177</v>
      </c>
      <c r="G450" s="246"/>
      <c r="H450" s="249">
        <v>187.50100000000001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175</v>
      </c>
      <c r="AU450" s="255" t="s">
        <v>81</v>
      </c>
      <c r="AV450" s="14" t="s">
        <v>169</v>
      </c>
      <c r="AW450" s="14" t="s">
        <v>33</v>
      </c>
      <c r="AX450" s="14" t="s">
        <v>79</v>
      </c>
      <c r="AY450" s="255" t="s">
        <v>162</v>
      </c>
    </row>
    <row r="451" s="2" customFormat="1" ht="24.15" customHeight="1">
      <c r="A451" s="40"/>
      <c r="B451" s="41"/>
      <c r="C451" s="256" t="s">
        <v>686</v>
      </c>
      <c r="D451" s="256" t="s">
        <v>237</v>
      </c>
      <c r="E451" s="257" t="s">
        <v>1854</v>
      </c>
      <c r="F451" s="258" t="s">
        <v>1855</v>
      </c>
      <c r="G451" s="259" t="s">
        <v>245</v>
      </c>
      <c r="H451" s="260">
        <v>120.788</v>
      </c>
      <c r="I451" s="261"/>
      <c r="J451" s="262">
        <f>ROUND(I451*H451,2)</f>
        <v>0</v>
      </c>
      <c r="K451" s="258" t="s">
        <v>168</v>
      </c>
      <c r="L451" s="263"/>
      <c r="M451" s="264" t="s">
        <v>19</v>
      </c>
      <c r="N451" s="265" t="s">
        <v>43</v>
      </c>
      <c r="O451" s="86"/>
      <c r="P451" s="223">
        <f>O451*H451</f>
        <v>0</v>
      </c>
      <c r="Q451" s="223">
        <v>0.0050000000000000001</v>
      </c>
      <c r="R451" s="223">
        <f>Q451*H451</f>
        <v>0.60394000000000003</v>
      </c>
      <c r="S451" s="223">
        <v>0</v>
      </c>
      <c r="T451" s="224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25" t="s">
        <v>378</v>
      </c>
      <c r="AT451" s="225" t="s">
        <v>237</v>
      </c>
      <c r="AU451" s="225" t="s">
        <v>81</v>
      </c>
      <c r="AY451" s="19" t="s">
        <v>162</v>
      </c>
      <c r="BE451" s="226">
        <f>IF(N451="základní",J451,0)</f>
        <v>0</v>
      </c>
      <c r="BF451" s="226">
        <f>IF(N451="snížená",J451,0)</f>
        <v>0</v>
      </c>
      <c r="BG451" s="226">
        <f>IF(N451="zákl. přenesená",J451,0)</f>
        <v>0</v>
      </c>
      <c r="BH451" s="226">
        <f>IF(N451="sníž. přenesená",J451,0)</f>
        <v>0</v>
      </c>
      <c r="BI451" s="226">
        <f>IF(N451="nulová",J451,0)</f>
        <v>0</v>
      </c>
      <c r="BJ451" s="19" t="s">
        <v>79</v>
      </c>
      <c r="BK451" s="226">
        <f>ROUND(I451*H451,2)</f>
        <v>0</v>
      </c>
      <c r="BL451" s="19" t="s">
        <v>275</v>
      </c>
      <c r="BM451" s="225" t="s">
        <v>1856</v>
      </c>
    </row>
    <row r="452" s="2" customFormat="1">
      <c r="A452" s="40"/>
      <c r="B452" s="41"/>
      <c r="C452" s="42"/>
      <c r="D452" s="227" t="s">
        <v>171</v>
      </c>
      <c r="E452" s="42"/>
      <c r="F452" s="228" t="s">
        <v>1855</v>
      </c>
      <c r="G452" s="42"/>
      <c r="H452" s="42"/>
      <c r="I452" s="229"/>
      <c r="J452" s="42"/>
      <c r="K452" s="42"/>
      <c r="L452" s="46"/>
      <c r="M452" s="230"/>
      <c r="N452" s="231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171</v>
      </c>
      <c r="AU452" s="19" t="s">
        <v>81</v>
      </c>
    </row>
    <row r="453" s="13" customFormat="1">
      <c r="A453" s="13"/>
      <c r="B453" s="234"/>
      <c r="C453" s="235"/>
      <c r="D453" s="227" t="s">
        <v>175</v>
      </c>
      <c r="E453" s="236" t="s">
        <v>19</v>
      </c>
      <c r="F453" s="237" t="s">
        <v>1857</v>
      </c>
      <c r="G453" s="235"/>
      <c r="H453" s="238">
        <v>67.310000000000002</v>
      </c>
      <c r="I453" s="239"/>
      <c r="J453" s="235"/>
      <c r="K453" s="235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175</v>
      </c>
      <c r="AU453" s="244" t="s">
        <v>81</v>
      </c>
      <c r="AV453" s="13" t="s">
        <v>81</v>
      </c>
      <c r="AW453" s="13" t="s">
        <v>33</v>
      </c>
      <c r="AX453" s="13" t="s">
        <v>72</v>
      </c>
      <c r="AY453" s="244" t="s">
        <v>162</v>
      </c>
    </row>
    <row r="454" s="13" customFormat="1">
      <c r="A454" s="13"/>
      <c r="B454" s="234"/>
      <c r="C454" s="235"/>
      <c r="D454" s="227" t="s">
        <v>175</v>
      </c>
      <c r="E454" s="236" t="s">
        <v>19</v>
      </c>
      <c r="F454" s="237" t="s">
        <v>1851</v>
      </c>
      <c r="G454" s="235"/>
      <c r="H454" s="238">
        <v>19.399999999999999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175</v>
      </c>
      <c r="AU454" s="244" t="s">
        <v>81</v>
      </c>
      <c r="AV454" s="13" t="s">
        <v>81</v>
      </c>
      <c r="AW454" s="13" t="s">
        <v>33</v>
      </c>
      <c r="AX454" s="13" t="s">
        <v>72</v>
      </c>
      <c r="AY454" s="244" t="s">
        <v>162</v>
      </c>
    </row>
    <row r="455" s="13" customFormat="1">
      <c r="A455" s="13"/>
      <c r="B455" s="234"/>
      <c r="C455" s="235"/>
      <c r="D455" s="227" t="s">
        <v>175</v>
      </c>
      <c r="E455" s="236" t="s">
        <v>19</v>
      </c>
      <c r="F455" s="237" t="s">
        <v>1858</v>
      </c>
      <c r="G455" s="235"/>
      <c r="H455" s="238">
        <v>10.382999999999999</v>
      </c>
      <c r="I455" s="239"/>
      <c r="J455" s="235"/>
      <c r="K455" s="235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175</v>
      </c>
      <c r="AU455" s="244" t="s">
        <v>81</v>
      </c>
      <c r="AV455" s="13" t="s">
        <v>81</v>
      </c>
      <c r="AW455" s="13" t="s">
        <v>33</v>
      </c>
      <c r="AX455" s="13" t="s">
        <v>72</v>
      </c>
      <c r="AY455" s="244" t="s">
        <v>162</v>
      </c>
    </row>
    <row r="456" s="13" customFormat="1">
      <c r="A456" s="13"/>
      <c r="B456" s="234"/>
      <c r="C456" s="235"/>
      <c r="D456" s="227" t="s">
        <v>175</v>
      </c>
      <c r="E456" s="236" t="s">
        <v>19</v>
      </c>
      <c r="F456" s="237" t="s">
        <v>1853</v>
      </c>
      <c r="G456" s="235"/>
      <c r="H456" s="238">
        <v>12.714</v>
      </c>
      <c r="I456" s="239"/>
      <c r="J456" s="235"/>
      <c r="K456" s="235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175</v>
      </c>
      <c r="AU456" s="244" t="s">
        <v>81</v>
      </c>
      <c r="AV456" s="13" t="s">
        <v>81</v>
      </c>
      <c r="AW456" s="13" t="s">
        <v>33</v>
      </c>
      <c r="AX456" s="13" t="s">
        <v>72</v>
      </c>
      <c r="AY456" s="244" t="s">
        <v>162</v>
      </c>
    </row>
    <row r="457" s="14" customFormat="1">
      <c r="A457" s="14"/>
      <c r="B457" s="245"/>
      <c r="C457" s="246"/>
      <c r="D457" s="227" t="s">
        <v>175</v>
      </c>
      <c r="E457" s="247" t="s">
        <v>19</v>
      </c>
      <c r="F457" s="248" t="s">
        <v>177</v>
      </c>
      <c r="G457" s="246"/>
      <c r="H457" s="249">
        <v>109.807</v>
      </c>
      <c r="I457" s="250"/>
      <c r="J457" s="246"/>
      <c r="K457" s="246"/>
      <c r="L457" s="251"/>
      <c r="M457" s="252"/>
      <c r="N457" s="253"/>
      <c r="O457" s="253"/>
      <c r="P457" s="253"/>
      <c r="Q457" s="253"/>
      <c r="R457" s="253"/>
      <c r="S457" s="253"/>
      <c r="T457" s="25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5" t="s">
        <v>175</v>
      </c>
      <c r="AU457" s="255" t="s">
        <v>81</v>
      </c>
      <c r="AV457" s="14" t="s">
        <v>169</v>
      </c>
      <c r="AW457" s="14" t="s">
        <v>33</v>
      </c>
      <c r="AX457" s="14" t="s">
        <v>79</v>
      </c>
      <c r="AY457" s="255" t="s">
        <v>162</v>
      </c>
    </row>
    <row r="458" s="13" customFormat="1">
      <c r="A458" s="13"/>
      <c r="B458" s="234"/>
      <c r="C458" s="235"/>
      <c r="D458" s="227" t="s">
        <v>175</v>
      </c>
      <c r="E458" s="235"/>
      <c r="F458" s="237" t="s">
        <v>1859</v>
      </c>
      <c r="G458" s="235"/>
      <c r="H458" s="238">
        <v>120.788</v>
      </c>
      <c r="I458" s="239"/>
      <c r="J458" s="235"/>
      <c r="K458" s="235"/>
      <c r="L458" s="240"/>
      <c r="M458" s="241"/>
      <c r="N458" s="242"/>
      <c r="O458" s="242"/>
      <c r="P458" s="242"/>
      <c r="Q458" s="242"/>
      <c r="R458" s="242"/>
      <c r="S458" s="242"/>
      <c r="T458" s="24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4" t="s">
        <v>175</v>
      </c>
      <c r="AU458" s="244" t="s">
        <v>81</v>
      </c>
      <c r="AV458" s="13" t="s">
        <v>81</v>
      </c>
      <c r="AW458" s="13" t="s">
        <v>4</v>
      </c>
      <c r="AX458" s="13" t="s">
        <v>79</v>
      </c>
      <c r="AY458" s="244" t="s">
        <v>162</v>
      </c>
    </row>
    <row r="459" s="2" customFormat="1" ht="24.15" customHeight="1">
      <c r="A459" s="40"/>
      <c r="B459" s="41"/>
      <c r="C459" s="256" t="s">
        <v>692</v>
      </c>
      <c r="D459" s="256" t="s">
        <v>237</v>
      </c>
      <c r="E459" s="257" t="s">
        <v>1860</v>
      </c>
      <c r="F459" s="258" t="s">
        <v>1861</v>
      </c>
      <c r="G459" s="259" t="s">
        <v>167</v>
      </c>
      <c r="H459" s="260">
        <v>1.7090000000000001</v>
      </c>
      <c r="I459" s="261"/>
      <c r="J459" s="262">
        <f>ROUND(I459*H459,2)</f>
        <v>0</v>
      </c>
      <c r="K459" s="258" t="s">
        <v>168</v>
      </c>
      <c r="L459" s="263"/>
      <c r="M459" s="264" t="s">
        <v>19</v>
      </c>
      <c r="N459" s="265" t="s">
        <v>43</v>
      </c>
      <c r="O459" s="86"/>
      <c r="P459" s="223">
        <f>O459*H459</f>
        <v>0</v>
      </c>
      <c r="Q459" s="223">
        <v>0.050000000000000003</v>
      </c>
      <c r="R459" s="223">
        <f>Q459*H459</f>
        <v>0.085450000000000012</v>
      </c>
      <c r="S459" s="223">
        <v>0</v>
      </c>
      <c r="T459" s="224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25" t="s">
        <v>378</v>
      </c>
      <c r="AT459" s="225" t="s">
        <v>237</v>
      </c>
      <c r="AU459" s="225" t="s">
        <v>81</v>
      </c>
      <c r="AY459" s="19" t="s">
        <v>162</v>
      </c>
      <c r="BE459" s="226">
        <f>IF(N459="základní",J459,0)</f>
        <v>0</v>
      </c>
      <c r="BF459" s="226">
        <f>IF(N459="snížená",J459,0)</f>
        <v>0</v>
      </c>
      <c r="BG459" s="226">
        <f>IF(N459="zákl. přenesená",J459,0)</f>
        <v>0</v>
      </c>
      <c r="BH459" s="226">
        <f>IF(N459="sníž. přenesená",J459,0)</f>
        <v>0</v>
      </c>
      <c r="BI459" s="226">
        <f>IF(N459="nulová",J459,0)</f>
        <v>0</v>
      </c>
      <c r="BJ459" s="19" t="s">
        <v>79</v>
      </c>
      <c r="BK459" s="226">
        <f>ROUND(I459*H459,2)</f>
        <v>0</v>
      </c>
      <c r="BL459" s="19" t="s">
        <v>275</v>
      </c>
      <c r="BM459" s="225" t="s">
        <v>1862</v>
      </c>
    </row>
    <row r="460" s="2" customFormat="1">
      <c r="A460" s="40"/>
      <c r="B460" s="41"/>
      <c r="C460" s="42"/>
      <c r="D460" s="227" t="s">
        <v>171</v>
      </c>
      <c r="E460" s="42"/>
      <c r="F460" s="228" t="s">
        <v>1861</v>
      </c>
      <c r="G460" s="42"/>
      <c r="H460" s="42"/>
      <c r="I460" s="229"/>
      <c r="J460" s="42"/>
      <c r="K460" s="42"/>
      <c r="L460" s="46"/>
      <c r="M460" s="230"/>
      <c r="N460" s="231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171</v>
      </c>
      <c r="AU460" s="19" t="s">
        <v>81</v>
      </c>
    </row>
    <row r="461" s="13" customFormat="1">
      <c r="A461" s="13"/>
      <c r="B461" s="234"/>
      <c r="C461" s="235"/>
      <c r="D461" s="227" t="s">
        <v>175</v>
      </c>
      <c r="E461" s="236" t="s">
        <v>19</v>
      </c>
      <c r="F461" s="237" t="s">
        <v>1863</v>
      </c>
      <c r="G461" s="235"/>
      <c r="H461" s="238">
        <v>1.3460000000000001</v>
      </c>
      <c r="I461" s="239"/>
      <c r="J461" s="235"/>
      <c r="K461" s="235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175</v>
      </c>
      <c r="AU461" s="244" t="s">
        <v>81</v>
      </c>
      <c r="AV461" s="13" t="s">
        <v>81</v>
      </c>
      <c r="AW461" s="13" t="s">
        <v>33</v>
      </c>
      <c r="AX461" s="13" t="s">
        <v>72</v>
      </c>
      <c r="AY461" s="244" t="s">
        <v>162</v>
      </c>
    </row>
    <row r="462" s="13" customFormat="1">
      <c r="A462" s="13"/>
      <c r="B462" s="234"/>
      <c r="C462" s="235"/>
      <c r="D462" s="227" t="s">
        <v>175</v>
      </c>
      <c r="E462" s="236" t="s">
        <v>19</v>
      </c>
      <c r="F462" s="237" t="s">
        <v>1864</v>
      </c>
      <c r="G462" s="235"/>
      <c r="H462" s="238">
        <v>0.20799999999999999</v>
      </c>
      <c r="I462" s="239"/>
      <c r="J462" s="235"/>
      <c r="K462" s="235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175</v>
      </c>
      <c r="AU462" s="244" t="s">
        <v>81</v>
      </c>
      <c r="AV462" s="13" t="s">
        <v>81</v>
      </c>
      <c r="AW462" s="13" t="s">
        <v>33</v>
      </c>
      <c r="AX462" s="13" t="s">
        <v>72</v>
      </c>
      <c r="AY462" s="244" t="s">
        <v>162</v>
      </c>
    </row>
    <row r="463" s="14" customFormat="1">
      <c r="A463" s="14"/>
      <c r="B463" s="245"/>
      <c r="C463" s="246"/>
      <c r="D463" s="227" t="s">
        <v>175</v>
      </c>
      <c r="E463" s="247" t="s">
        <v>19</v>
      </c>
      <c r="F463" s="248" t="s">
        <v>177</v>
      </c>
      <c r="G463" s="246"/>
      <c r="H463" s="249">
        <v>1.5540000000000001</v>
      </c>
      <c r="I463" s="250"/>
      <c r="J463" s="246"/>
      <c r="K463" s="246"/>
      <c r="L463" s="251"/>
      <c r="M463" s="252"/>
      <c r="N463" s="253"/>
      <c r="O463" s="253"/>
      <c r="P463" s="253"/>
      <c r="Q463" s="253"/>
      <c r="R463" s="253"/>
      <c r="S463" s="253"/>
      <c r="T463" s="25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5" t="s">
        <v>175</v>
      </c>
      <c r="AU463" s="255" t="s">
        <v>81</v>
      </c>
      <c r="AV463" s="14" t="s">
        <v>169</v>
      </c>
      <c r="AW463" s="14" t="s">
        <v>33</v>
      </c>
      <c r="AX463" s="14" t="s">
        <v>79</v>
      </c>
      <c r="AY463" s="255" t="s">
        <v>162</v>
      </c>
    </row>
    <row r="464" s="13" customFormat="1">
      <c r="A464" s="13"/>
      <c r="B464" s="234"/>
      <c r="C464" s="235"/>
      <c r="D464" s="227" t="s">
        <v>175</v>
      </c>
      <c r="E464" s="235"/>
      <c r="F464" s="237" t="s">
        <v>1865</v>
      </c>
      <c r="G464" s="235"/>
      <c r="H464" s="238">
        <v>1.7090000000000001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175</v>
      </c>
      <c r="AU464" s="244" t="s">
        <v>81</v>
      </c>
      <c r="AV464" s="13" t="s">
        <v>81</v>
      </c>
      <c r="AW464" s="13" t="s">
        <v>4</v>
      </c>
      <c r="AX464" s="13" t="s">
        <v>79</v>
      </c>
      <c r="AY464" s="244" t="s">
        <v>162</v>
      </c>
    </row>
    <row r="465" s="2" customFormat="1" ht="33" customHeight="1">
      <c r="A465" s="40"/>
      <c r="B465" s="41"/>
      <c r="C465" s="214" t="s">
        <v>699</v>
      </c>
      <c r="D465" s="214" t="s">
        <v>164</v>
      </c>
      <c r="E465" s="215" t="s">
        <v>1866</v>
      </c>
      <c r="F465" s="216" t="s">
        <v>1867</v>
      </c>
      <c r="G465" s="217" t="s">
        <v>245</v>
      </c>
      <c r="H465" s="218">
        <v>60</v>
      </c>
      <c r="I465" s="219"/>
      <c r="J465" s="220">
        <f>ROUND(I465*H465,2)</f>
        <v>0</v>
      </c>
      <c r="K465" s="216" t="s">
        <v>168</v>
      </c>
      <c r="L465" s="46"/>
      <c r="M465" s="221" t="s">
        <v>19</v>
      </c>
      <c r="N465" s="222" t="s">
        <v>43</v>
      </c>
      <c r="O465" s="86"/>
      <c r="P465" s="223">
        <f>O465*H465</f>
        <v>0</v>
      </c>
      <c r="Q465" s="223">
        <v>0.00012</v>
      </c>
      <c r="R465" s="223">
        <f>Q465*H465</f>
        <v>0.0071999999999999998</v>
      </c>
      <c r="S465" s="223">
        <v>0</v>
      </c>
      <c r="T465" s="224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25" t="s">
        <v>275</v>
      </c>
      <c r="AT465" s="225" t="s">
        <v>164</v>
      </c>
      <c r="AU465" s="225" t="s">
        <v>81</v>
      </c>
      <c r="AY465" s="19" t="s">
        <v>162</v>
      </c>
      <c r="BE465" s="226">
        <f>IF(N465="základní",J465,0)</f>
        <v>0</v>
      </c>
      <c r="BF465" s="226">
        <f>IF(N465="snížená",J465,0)</f>
        <v>0</v>
      </c>
      <c r="BG465" s="226">
        <f>IF(N465="zákl. přenesená",J465,0)</f>
        <v>0</v>
      </c>
      <c r="BH465" s="226">
        <f>IF(N465="sníž. přenesená",J465,0)</f>
        <v>0</v>
      </c>
      <c r="BI465" s="226">
        <f>IF(N465="nulová",J465,0)</f>
        <v>0</v>
      </c>
      <c r="BJ465" s="19" t="s">
        <v>79</v>
      </c>
      <c r="BK465" s="226">
        <f>ROUND(I465*H465,2)</f>
        <v>0</v>
      </c>
      <c r="BL465" s="19" t="s">
        <v>275</v>
      </c>
      <c r="BM465" s="225" t="s">
        <v>1868</v>
      </c>
    </row>
    <row r="466" s="2" customFormat="1">
      <c r="A466" s="40"/>
      <c r="B466" s="41"/>
      <c r="C466" s="42"/>
      <c r="D466" s="227" t="s">
        <v>171</v>
      </c>
      <c r="E466" s="42"/>
      <c r="F466" s="228" t="s">
        <v>1869</v>
      </c>
      <c r="G466" s="42"/>
      <c r="H466" s="42"/>
      <c r="I466" s="229"/>
      <c r="J466" s="42"/>
      <c r="K466" s="42"/>
      <c r="L466" s="46"/>
      <c r="M466" s="230"/>
      <c r="N466" s="231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171</v>
      </c>
      <c r="AU466" s="19" t="s">
        <v>81</v>
      </c>
    </row>
    <row r="467" s="2" customFormat="1">
      <c r="A467" s="40"/>
      <c r="B467" s="41"/>
      <c r="C467" s="42"/>
      <c r="D467" s="232" t="s">
        <v>173</v>
      </c>
      <c r="E467" s="42"/>
      <c r="F467" s="233" t="s">
        <v>1870</v>
      </c>
      <c r="G467" s="42"/>
      <c r="H467" s="42"/>
      <c r="I467" s="229"/>
      <c r="J467" s="42"/>
      <c r="K467" s="42"/>
      <c r="L467" s="46"/>
      <c r="M467" s="230"/>
      <c r="N467" s="231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173</v>
      </c>
      <c r="AU467" s="19" t="s">
        <v>81</v>
      </c>
    </row>
    <row r="468" s="2" customFormat="1" ht="16.5" customHeight="1">
      <c r="A468" s="40"/>
      <c r="B468" s="41"/>
      <c r="C468" s="256" t="s">
        <v>706</v>
      </c>
      <c r="D468" s="256" t="s">
        <v>237</v>
      </c>
      <c r="E468" s="257" t="s">
        <v>1871</v>
      </c>
      <c r="F468" s="258" t="s">
        <v>1872</v>
      </c>
      <c r="G468" s="259" t="s">
        <v>167</v>
      </c>
      <c r="H468" s="260">
        <v>7.875</v>
      </c>
      <c r="I468" s="261"/>
      <c r="J468" s="262">
        <f>ROUND(I468*H468,2)</f>
        <v>0</v>
      </c>
      <c r="K468" s="258" t="s">
        <v>168</v>
      </c>
      <c r="L468" s="263"/>
      <c r="M468" s="264" t="s">
        <v>19</v>
      </c>
      <c r="N468" s="265" t="s">
        <v>43</v>
      </c>
      <c r="O468" s="86"/>
      <c r="P468" s="223">
        <f>O468*H468</f>
        <v>0</v>
      </c>
      <c r="Q468" s="223">
        <v>0.025000000000000001</v>
      </c>
      <c r="R468" s="223">
        <f>Q468*H468</f>
        <v>0.19687500000000002</v>
      </c>
      <c r="S468" s="223">
        <v>0</v>
      </c>
      <c r="T468" s="224">
        <f>S468*H468</f>
        <v>0</v>
      </c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R468" s="225" t="s">
        <v>378</v>
      </c>
      <c r="AT468" s="225" t="s">
        <v>237</v>
      </c>
      <c r="AU468" s="225" t="s">
        <v>81</v>
      </c>
      <c r="AY468" s="19" t="s">
        <v>162</v>
      </c>
      <c r="BE468" s="226">
        <f>IF(N468="základní",J468,0)</f>
        <v>0</v>
      </c>
      <c r="BF468" s="226">
        <f>IF(N468="snížená",J468,0)</f>
        <v>0</v>
      </c>
      <c r="BG468" s="226">
        <f>IF(N468="zákl. přenesená",J468,0)</f>
        <v>0</v>
      </c>
      <c r="BH468" s="226">
        <f>IF(N468="sníž. přenesená",J468,0)</f>
        <v>0</v>
      </c>
      <c r="BI468" s="226">
        <f>IF(N468="nulová",J468,0)</f>
        <v>0</v>
      </c>
      <c r="BJ468" s="19" t="s">
        <v>79</v>
      </c>
      <c r="BK468" s="226">
        <f>ROUND(I468*H468,2)</f>
        <v>0</v>
      </c>
      <c r="BL468" s="19" t="s">
        <v>275</v>
      </c>
      <c r="BM468" s="225" t="s">
        <v>1873</v>
      </c>
    </row>
    <row r="469" s="2" customFormat="1">
      <c r="A469" s="40"/>
      <c r="B469" s="41"/>
      <c r="C469" s="42"/>
      <c r="D469" s="227" t="s">
        <v>171</v>
      </c>
      <c r="E469" s="42"/>
      <c r="F469" s="228" t="s">
        <v>1872</v>
      </c>
      <c r="G469" s="42"/>
      <c r="H469" s="42"/>
      <c r="I469" s="229"/>
      <c r="J469" s="42"/>
      <c r="K469" s="42"/>
      <c r="L469" s="46"/>
      <c r="M469" s="230"/>
      <c r="N469" s="231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171</v>
      </c>
      <c r="AU469" s="19" t="s">
        <v>81</v>
      </c>
    </row>
    <row r="470" s="13" customFormat="1">
      <c r="A470" s="13"/>
      <c r="B470" s="234"/>
      <c r="C470" s="235"/>
      <c r="D470" s="227" t="s">
        <v>175</v>
      </c>
      <c r="E470" s="236" t="s">
        <v>19</v>
      </c>
      <c r="F470" s="237" t="s">
        <v>1874</v>
      </c>
      <c r="G470" s="235"/>
      <c r="H470" s="238">
        <v>7.5</v>
      </c>
      <c r="I470" s="239"/>
      <c r="J470" s="235"/>
      <c r="K470" s="235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175</v>
      </c>
      <c r="AU470" s="244" t="s">
        <v>81</v>
      </c>
      <c r="AV470" s="13" t="s">
        <v>81</v>
      </c>
      <c r="AW470" s="13" t="s">
        <v>33</v>
      </c>
      <c r="AX470" s="13" t="s">
        <v>72</v>
      </c>
      <c r="AY470" s="244" t="s">
        <v>162</v>
      </c>
    </row>
    <row r="471" s="14" customFormat="1">
      <c r="A471" s="14"/>
      <c r="B471" s="245"/>
      <c r="C471" s="246"/>
      <c r="D471" s="227" t="s">
        <v>175</v>
      </c>
      <c r="E471" s="247" t="s">
        <v>19</v>
      </c>
      <c r="F471" s="248" t="s">
        <v>177</v>
      </c>
      <c r="G471" s="246"/>
      <c r="H471" s="249">
        <v>7.5</v>
      </c>
      <c r="I471" s="250"/>
      <c r="J471" s="246"/>
      <c r="K471" s="246"/>
      <c r="L471" s="251"/>
      <c r="M471" s="252"/>
      <c r="N471" s="253"/>
      <c r="O471" s="253"/>
      <c r="P471" s="253"/>
      <c r="Q471" s="253"/>
      <c r="R471" s="253"/>
      <c r="S471" s="253"/>
      <c r="T471" s="25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5" t="s">
        <v>175</v>
      </c>
      <c r="AU471" s="255" t="s">
        <v>81</v>
      </c>
      <c r="AV471" s="14" t="s">
        <v>169</v>
      </c>
      <c r="AW471" s="14" t="s">
        <v>33</v>
      </c>
      <c r="AX471" s="14" t="s">
        <v>79</v>
      </c>
      <c r="AY471" s="255" t="s">
        <v>162</v>
      </c>
    </row>
    <row r="472" s="13" customFormat="1">
      <c r="A472" s="13"/>
      <c r="B472" s="234"/>
      <c r="C472" s="235"/>
      <c r="D472" s="227" t="s">
        <v>175</v>
      </c>
      <c r="E472" s="235"/>
      <c r="F472" s="237" t="s">
        <v>1875</v>
      </c>
      <c r="G472" s="235"/>
      <c r="H472" s="238">
        <v>7.875</v>
      </c>
      <c r="I472" s="239"/>
      <c r="J472" s="235"/>
      <c r="K472" s="235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175</v>
      </c>
      <c r="AU472" s="244" t="s">
        <v>81</v>
      </c>
      <c r="AV472" s="13" t="s">
        <v>81</v>
      </c>
      <c r="AW472" s="13" t="s">
        <v>4</v>
      </c>
      <c r="AX472" s="13" t="s">
        <v>79</v>
      </c>
      <c r="AY472" s="244" t="s">
        <v>162</v>
      </c>
    </row>
    <row r="473" s="2" customFormat="1" ht="33" customHeight="1">
      <c r="A473" s="40"/>
      <c r="B473" s="41"/>
      <c r="C473" s="214" t="s">
        <v>713</v>
      </c>
      <c r="D473" s="214" t="s">
        <v>164</v>
      </c>
      <c r="E473" s="215" t="s">
        <v>1876</v>
      </c>
      <c r="F473" s="216" t="s">
        <v>1877</v>
      </c>
      <c r="G473" s="217" t="s">
        <v>300</v>
      </c>
      <c r="H473" s="218">
        <v>24.25</v>
      </c>
      <c r="I473" s="219"/>
      <c r="J473" s="220">
        <f>ROUND(I473*H473,2)</f>
        <v>0</v>
      </c>
      <c r="K473" s="216" t="s">
        <v>168</v>
      </c>
      <c r="L473" s="46"/>
      <c r="M473" s="221" t="s">
        <v>19</v>
      </c>
      <c r="N473" s="222" t="s">
        <v>43</v>
      </c>
      <c r="O473" s="86"/>
      <c r="P473" s="223">
        <f>O473*H473</f>
        <v>0</v>
      </c>
      <c r="Q473" s="223">
        <v>0.00010000000000000001</v>
      </c>
      <c r="R473" s="223">
        <f>Q473*H473</f>
        <v>0.0024250000000000001</v>
      </c>
      <c r="S473" s="223">
        <v>0</v>
      </c>
      <c r="T473" s="224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25" t="s">
        <v>275</v>
      </c>
      <c r="AT473" s="225" t="s">
        <v>164</v>
      </c>
      <c r="AU473" s="225" t="s">
        <v>81</v>
      </c>
      <c r="AY473" s="19" t="s">
        <v>162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19" t="s">
        <v>79</v>
      </c>
      <c r="BK473" s="226">
        <f>ROUND(I473*H473,2)</f>
        <v>0</v>
      </c>
      <c r="BL473" s="19" t="s">
        <v>275</v>
      </c>
      <c r="BM473" s="225" t="s">
        <v>1878</v>
      </c>
    </row>
    <row r="474" s="2" customFormat="1">
      <c r="A474" s="40"/>
      <c r="B474" s="41"/>
      <c r="C474" s="42"/>
      <c r="D474" s="227" t="s">
        <v>171</v>
      </c>
      <c r="E474" s="42"/>
      <c r="F474" s="228" t="s">
        <v>1879</v>
      </c>
      <c r="G474" s="42"/>
      <c r="H474" s="42"/>
      <c r="I474" s="229"/>
      <c r="J474" s="42"/>
      <c r="K474" s="42"/>
      <c r="L474" s="46"/>
      <c r="M474" s="230"/>
      <c r="N474" s="231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171</v>
      </c>
      <c r="AU474" s="19" t="s">
        <v>81</v>
      </c>
    </row>
    <row r="475" s="2" customFormat="1">
      <c r="A475" s="40"/>
      <c r="B475" s="41"/>
      <c r="C475" s="42"/>
      <c r="D475" s="232" t="s">
        <v>173</v>
      </c>
      <c r="E475" s="42"/>
      <c r="F475" s="233" t="s">
        <v>1880</v>
      </c>
      <c r="G475" s="42"/>
      <c r="H475" s="42"/>
      <c r="I475" s="229"/>
      <c r="J475" s="42"/>
      <c r="K475" s="42"/>
      <c r="L475" s="46"/>
      <c r="M475" s="230"/>
      <c r="N475" s="231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173</v>
      </c>
      <c r="AU475" s="19" t="s">
        <v>81</v>
      </c>
    </row>
    <row r="476" s="13" customFormat="1">
      <c r="A476" s="13"/>
      <c r="B476" s="234"/>
      <c r="C476" s="235"/>
      <c r="D476" s="227" t="s">
        <v>175</v>
      </c>
      <c r="E476" s="236" t="s">
        <v>19</v>
      </c>
      <c r="F476" s="237" t="s">
        <v>1779</v>
      </c>
      <c r="G476" s="235"/>
      <c r="H476" s="238">
        <v>24.25</v>
      </c>
      <c r="I476" s="239"/>
      <c r="J476" s="235"/>
      <c r="K476" s="235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175</v>
      </c>
      <c r="AU476" s="244" t="s">
        <v>81</v>
      </c>
      <c r="AV476" s="13" t="s">
        <v>81</v>
      </c>
      <c r="AW476" s="13" t="s">
        <v>33</v>
      </c>
      <c r="AX476" s="13" t="s">
        <v>72</v>
      </c>
      <c r="AY476" s="244" t="s">
        <v>162</v>
      </c>
    </row>
    <row r="477" s="14" customFormat="1">
      <c r="A477" s="14"/>
      <c r="B477" s="245"/>
      <c r="C477" s="246"/>
      <c r="D477" s="227" t="s">
        <v>175</v>
      </c>
      <c r="E477" s="247" t="s">
        <v>19</v>
      </c>
      <c r="F477" s="248" t="s">
        <v>177</v>
      </c>
      <c r="G477" s="246"/>
      <c r="H477" s="249">
        <v>24.25</v>
      </c>
      <c r="I477" s="250"/>
      <c r="J477" s="246"/>
      <c r="K477" s="246"/>
      <c r="L477" s="251"/>
      <c r="M477" s="252"/>
      <c r="N477" s="253"/>
      <c r="O477" s="253"/>
      <c r="P477" s="253"/>
      <c r="Q477" s="253"/>
      <c r="R477" s="253"/>
      <c r="S477" s="253"/>
      <c r="T477" s="25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5" t="s">
        <v>175</v>
      </c>
      <c r="AU477" s="255" t="s">
        <v>81</v>
      </c>
      <c r="AV477" s="14" t="s">
        <v>169</v>
      </c>
      <c r="AW477" s="14" t="s">
        <v>33</v>
      </c>
      <c r="AX477" s="14" t="s">
        <v>79</v>
      </c>
      <c r="AY477" s="255" t="s">
        <v>162</v>
      </c>
    </row>
    <row r="478" s="2" customFormat="1" ht="16.5" customHeight="1">
      <c r="A478" s="40"/>
      <c r="B478" s="41"/>
      <c r="C478" s="256" t="s">
        <v>717</v>
      </c>
      <c r="D478" s="256" t="s">
        <v>237</v>
      </c>
      <c r="E478" s="257" t="s">
        <v>1871</v>
      </c>
      <c r="F478" s="258" t="s">
        <v>1872</v>
      </c>
      <c r="G478" s="259" t="s">
        <v>167</v>
      </c>
      <c r="H478" s="260">
        <v>0.182</v>
      </c>
      <c r="I478" s="261"/>
      <c r="J478" s="262">
        <f>ROUND(I478*H478,2)</f>
        <v>0</v>
      </c>
      <c r="K478" s="258" t="s">
        <v>168</v>
      </c>
      <c r="L478" s="263"/>
      <c r="M478" s="264" t="s">
        <v>19</v>
      </c>
      <c r="N478" s="265" t="s">
        <v>43</v>
      </c>
      <c r="O478" s="86"/>
      <c r="P478" s="223">
        <f>O478*H478</f>
        <v>0</v>
      </c>
      <c r="Q478" s="223">
        <v>0.025000000000000001</v>
      </c>
      <c r="R478" s="223">
        <f>Q478*H478</f>
        <v>0.0045500000000000002</v>
      </c>
      <c r="S478" s="223">
        <v>0</v>
      </c>
      <c r="T478" s="224">
        <f>S478*H478</f>
        <v>0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25" t="s">
        <v>378</v>
      </c>
      <c r="AT478" s="225" t="s">
        <v>237</v>
      </c>
      <c r="AU478" s="225" t="s">
        <v>81</v>
      </c>
      <c r="AY478" s="19" t="s">
        <v>162</v>
      </c>
      <c r="BE478" s="226">
        <f>IF(N478="základní",J478,0)</f>
        <v>0</v>
      </c>
      <c r="BF478" s="226">
        <f>IF(N478="snížená",J478,0)</f>
        <v>0</v>
      </c>
      <c r="BG478" s="226">
        <f>IF(N478="zákl. přenesená",J478,0)</f>
        <v>0</v>
      </c>
      <c r="BH478" s="226">
        <f>IF(N478="sníž. přenesená",J478,0)</f>
        <v>0</v>
      </c>
      <c r="BI478" s="226">
        <f>IF(N478="nulová",J478,0)</f>
        <v>0</v>
      </c>
      <c r="BJ478" s="19" t="s">
        <v>79</v>
      </c>
      <c r="BK478" s="226">
        <f>ROUND(I478*H478,2)</f>
        <v>0</v>
      </c>
      <c r="BL478" s="19" t="s">
        <v>275</v>
      </c>
      <c r="BM478" s="225" t="s">
        <v>1881</v>
      </c>
    </row>
    <row r="479" s="2" customFormat="1">
      <c r="A479" s="40"/>
      <c r="B479" s="41"/>
      <c r="C479" s="42"/>
      <c r="D479" s="227" t="s">
        <v>171</v>
      </c>
      <c r="E479" s="42"/>
      <c r="F479" s="228" t="s">
        <v>1872</v>
      </c>
      <c r="G479" s="42"/>
      <c r="H479" s="42"/>
      <c r="I479" s="229"/>
      <c r="J479" s="42"/>
      <c r="K479" s="42"/>
      <c r="L479" s="46"/>
      <c r="M479" s="230"/>
      <c r="N479" s="231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171</v>
      </c>
      <c r="AU479" s="19" t="s">
        <v>81</v>
      </c>
    </row>
    <row r="480" s="13" customFormat="1">
      <c r="A480" s="13"/>
      <c r="B480" s="234"/>
      <c r="C480" s="235"/>
      <c r="D480" s="227" t="s">
        <v>175</v>
      </c>
      <c r="E480" s="236" t="s">
        <v>19</v>
      </c>
      <c r="F480" s="237" t="s">
        <v>1882</v>
      </c>
      <c r="G480" s="235"/>
      <c r="H480" s="238">
        <v>0.182</v>
      </c>
      <c r="I480" s="239"/>
      <c r="J480" s="235"/>
      <c r="K480" s="235"/>
      <c r="L480" s="240"/>
      <c r="M480" s="241"/>
      <c r="N480" s="242"/>
      <c r="O480" s="242"/>
      <c r="P480" s="242"/>
      <c r="Q480" s="242"/>
      <c r="R480" s="242"/>
      <c r="S480" s="242"/>
      <c r="T480" s="24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4" t="s">
        <v>175</v>
      </c>
      <c r="AU480" s="244" t="s">
        <v>81</v>
      </c>
      <c r="AV480" s="13" t="s">
        <v>81</v>
      </c>
      <c r="AW480" s="13" t="s">
        <v>33</v>
      </c>
      <c r="AX480" s="13" t="s">
        <v>72</v>
      </c>
      <c r="AY480" s="244" t="s">
        <v>162</v>
      </c>
    </row>
    <row r="481" s="14" customFormat="1">
      <c r="A481" s="14"/>
      <c r="B481" s="245"/>
      <c r="C481" s="246"/>
      <c r="D481" s="227" t="s">
        <v>175</v>
      </c>
      <c r="E481" s="247" t="s">
        <v>19</v>
      </c>
      <c r="F481" s="248" t="s">
        <v>177</v>
      </c>
      <c r="G481" s="246"/>
      <c r="H481" s="249">
        <v>0.182</v>
      </c>
      <c r="I481" s="250"/>
      <c r="J481" s="246"/>
      <c r="K481" s="246"/>
      <c r="L481" s="251"/>
      <c r="M481" s="252"/>
      <c r="N481" s="253"/>
      <c r="O481" s="253"/>
      <c r="P481" s="253"/>
      <c r="Q481" s="253"/>
      <c r="R481" s="253"/>
      <c r="S481" s="253"/>
      <c r="T481" s="25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5" t="s">
        <v>175</v>
      </c>
      <c r="AU481" s="255" t="s">
        <v>81</v>
      </c>
      <c r="AV481" s="14" t="s">
        <v>169</v>
      </c>
      <c r="AW481" s="14" t="s">
        <v>33</v>
      </c>
      <c r="AX481" s="14" t="s">
        <v>79</v>
      </c>
      <c r="AY481" s="255" t="s">
        <v>162</v>
      </c>
    </row>
    <row r="482" s="2" customFormat="1" ht="24.15" customHeight="1">
      <c r="A482" s="40"/>
      <c r="B482" s="41"/>
      <c r="C482" s="214" t="s">
        <v>722</v>
      </c>
      <c r="D482" s="214" t="s">
        <v>164</v>
      </c>
      <c r="E482" s="215" t="s">
        <v>1883</v>
      </c>
      <c r="F482" s="216" t="s">
        <v>1884</v>
      </c>
      <c r="G482" s="217" t="s">
        <v>212</v>
      </c>
      <c r="H482" s="218">
        <v>2.1269999999999998</v>
      </c>
      <c r="I482" s="219"/>
      <c r="J482" s="220">
        <f>ROUND(I482*H482,2)</f>
        <v>0</v>
      </c>
      <c r="K482" s="216" t="s">
        <v>168</v>
      </c>
      <c r="L482" s="46"/>
      <c r="M482" s="221" t="s">
        <v>19</v>
      </c>
      <c r="N482" s="222" t="s">
        <v>43</v>
      </c>
      <c r="O482" s="86"/>
      <c r="P482" s="223">
        <f>O482*H482</f>
        <v>0</v>
      </c>
      <c r="Q482" s="223">
        <v>0</v>
      </c>
      <c r="R482" s="223">
        <f>Q482*H482</f>
        <v>0</v>
      </c>
      <c r="S482" s="223">
        <v>0</v>
      </c>
      <c r="T482" s="224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25" t="s">
        <v>275</v>
      </c>
      <c r="AT482" s="225" t="s">
        <v>164</v>
      </c>
      <c r="AU482" s="225" t="s">
        <v>81</v>
      </c>
      <c r="AY482" s="19" t="s">
        <v>162</v>
      </c>
      <c r="BE482" s="226">
        <f>IF(N482="základní",J482,0)</f>
        <v>0</v>
      </c>
      <c r="BF482" s="226">
        <f>IF(N482="snížená",J482,0)</f>
        <v>0</v>
      </c>
      <c r="BG482" s="226">
        <f>IF(N482="zákl. přenesená",J482,0)</f>
        <v>0</v>
      </c>
      <c r="BH482" s="226">
        <f>IF(N482="sníž. přenesená",J482,0)</f>
        <v>0</v>
      </c>
      <c r="BI482" s="226">
        <f>IF(N482="nulová",J482,0)</f>
        <v>0</v>
      </c>
      <c r="BJ482" s="19" t="s">
        <v>79</v>
      </c>
      <c r="BK482" s="226">
        <f>ROUND(I482*H482,2)</f>
        <v>0</v>
      </c>
      <c r="BL482" s="19" t="s">
        <v>275</v>
      </c>
      <c r="BM482" s="225" t="s">
        <v>1885</v>
      </c>
    </row>
    <row r="483" s="2" customFormat="1">
      <c r="A483" s="40"/>
      <c r="B483" s="41"/>
      <c r="C483" s="42"/>
      <c r="D483" s="227" t="s">
        <v>171</v>
      </c>
      <c r="E483" s="42"/>
      <c r="F483" s="228" t="s">
        <v>1886</v>
      </c>
      <c r="G483" s="42"/>
      <c r="H483" s="42"/>
      <c r="I483" s="229"/>
      <c r="J483" s="42"/>
      <c r="K483" s="42"/>
      <c r="L483" s="46"/>
      <c r="M483" s="230"/>
      <c r="N483" s="231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171</v>
      </c>
      <c r="AU483" s="19" t="s">
        <v>81</v>
      </c>
    </row>
    <row r="484" s="2" customFormat="1">
      <c r="A484" s="40"/>
      <c r="B484" s="41"/>
      <c r="C484" s="42"/>
      <c r="D484" s="232" t="s">
        <v>173</v>
      </c>
      <c r="E484" s="42"/>
      <c r="F484" s="233" t="s">
        <v>1887</v>
      </c>
      <c r="G484" s="42"/>
      <c r="H484" s="42"/>
      <c r="I484" s="229"/>
      <c r="J484" s="42"/>
      <c r="K484" s="42"/>
      <c r="L484" s="46"/>
      <c r="M484" s="230"/>
      <c r="N484" s="231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173</v>
      </c>
      <c r="AU484" s="19" t="s">
        <v>81</v>
      </c>
    </row>
    <row r="485" s="2" customFormat="1" ht="33" customHeight="1">
      <c r="A485" s="40"/>
      <c r="B485" s="41"/>
      <c r="C485" s="214" t="s">
        <v>730</v>
      </c>
      <c r="D485" s="214" t="s">
        <v>164</v>
      </c>
      <c r="E485" s="215" t="s">
        <v>1888</v>
      </c>
      <c r="F485" s="216" t="s">
        <v>1889</v>
      </c>
      <c r="G485" s="217" t="s">
        <v>212</v>
      </c>
      <c r="H485" s="218">
        <v>2.1269999999999998</v>
      </c>
      <c r="I485" s="219"/>
      <c r="J485" s="220">
        <f>ROUND(I485*H485,2)</f>
        <v>0</v>
      </c>
      <c r="K485" s="216" t="s">
        <v>168</v>
      </c>
      <c r="L485" s="46"/>
      <c r="M485" s="221" t="s">
        <v>19</v>
      </c>
      <c r="N485" s="222" t="s">
        <v>43</v>
      </c>
      <c r="O485" s="86"/>
      <c r="P485" s="223">
        <f>O485*H485</f>
        <v>0</v>
      </c>
      <c r="Q485" s="223">
        <v>0</v>
      </c>
      <c r="R485" s="223">
        <f>Q485*H485</f>
        <v>0</v>
      </c>
      <c r="S485" s="223">
        <v>0</v>
      </c>
      <c r="T485" s="224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25" t="s">
        <v>275</v>
      </c>
      <c r="AT485" s="225" t="s">
        <v>164</v>
      </c>
      <c r="AU485" s="225" t="s">
        <v>81</v>
      </c>
      <c r="AY485" s="19" t="s">
        <v>162</v>
      </c>
      <c r="BE485" s="226">
        <f>IF(N485="základní",J485,0)</f>
        <v>0</v>
      </c>
      <c r="BF485" s="226">
        <f>IF(N485="snížená",J485,0)</f>
        <v>0</v>
      </c>
      <c r="BG485" s="226">
        <f>IF(N485="zákl. přenesená",J485,0)</f>
        <v>0</v>
      </c>
      <c r="BH485" s="226">
        <f>IF(N485="sníž. přenesená",J485,0)</f>
        <v>0</v>
      </c>
      <c r="BI485" s="226">
        <f>IF(N485="nulová",J485,0)</f>
        <v>0</v>
      </c>
      <c r="BJ485" s="19" t="s">
        <v>79</v>
      </c>
      <c r="BK485" s="226">
        <f>ROUND(I485*H485,2)</f>
        <v>0</v>
      </c>
      <c r="BL485" s="19" t="s">
        <v>275</v>
      </c>
      <c r="BM485" s="225" t="s">
        <v>1890</v>
      </c>
    </row>
    <row r="486" s="2" customFormat="1">
      <c r="A486" s="40"/>
      <c r="B486" s="41"/>
      <c r="C486" s="42"/>
      <c r="D486" s="227" t="s">
        <v>171</v>
      </c>
      <c r="E486" s="42"/>
      <c r="F486" s="228" t="s">
        <v>1891</v>
      </c>
      <c r="G486" s="42"/>
      <c r="H486" s="42"/>
      <c r="I486" s="229"/>
      <c r="J486" s="42"/>
      <c r="K486" s="42"/>
      <c r="L486" s="46"/>
      <c r="M486" s="230"/>
      <c r="N486" s="231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171</v>
      </c>
      <c r="AU486" s="19" t="s">
        <v>81</v>
      </c>
    </row>
    <row r="487" s="2" customFormat="1">
      <c r="A487" s="40"/>
      <c r="B487" s="41"/>
      <c r="C487" s="42"/>
      <c r="D487" s="232" t="s">
        <v>173</v>
      </c>
      <c r="E487" s="42"/>
      <c r="F487" s="233" t="s">
        <v>1892</v>
      </c>
      <c r="G487" s="42"/>
      <c r="H487" s="42"/>
      <c r="I487" s="229"/>
      <c r="J487" s="42"/>
      <c r="K487" s="42"/>
      <c r="L487" s="46"/>
      <c r="M487" s="230"/>
      <c r="N487" s="231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173</v>
      </c>
      <c r="AU487" s="19" t="s">
        <v>81</v>
      </c>
    </row>
    <row r="488" s="12" customFormat="1" ht="22.8" customHeight="1">
      <c r="A488" s="12"/>
      <c r="B488" s="198"/>
      <c r="C488" s="199"/>
      <c r="D488" s="200" t="s">
        <v>71</v>
      </c>
      <c r="E488" s="212" t="s">
        <v>780</v>
      </c>
      <c r="F488" s="212" t="s">
        <v>781</v>
      </c>
      <c r="G488" s="199"/>
      <c r="H488" s="199"/>
      <c r="I488" s="202"/>
      <c r="J488" s="213">
        <f>BK488</f>
        <v>0</v>
      </c>
      <c r="K488" s="199"/>
      <c r="L488" s="204"/>
      <c r="M488" s="205"/>
      <c r="N488" s="206"/>
      <c r="O488" s="206"/>
      <c r="P488" s="207">
        <f>SUM(P489:P504)</f>
        <v>0</v>
      </c>
      <c r="Q488" s="206"/>
      <c r="R488" s="207">
        <f>SUM(R489:R504)</f>
        <v>1.6801568</v>
      </c>
      <c r="S488" s="206"/>
      <c r="T488" s="208">
        <f>SUM(T489:T504)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09" t="s">
        <v>81</v>
      </c>
      <c r="AT488" s="210" t="s">
        <v>71</v>
      </c>
      <c r="AU488" s="210" t="s">
        <v>79</v>
      </c>
      <c r="AY488" s="209" t="s">
        <v>162</v>
      </c>
      <c r="BK488" s="211">
        <f>SUM(BK489:BK504)</f>
        <v>0</v>
      </c>
    </row>
    <row r="489" s="2" customFormat="1" ht="33" customHeight="1">
      <c r="A489" s="40"/>
      <c r="B489" s="41"/>
      <c r="C489" s="214" t="s">
        <v>740</v>
      </c>
      <c r="D489" s="214" t="s">
        <v>164</v>
      </c>
      <c r="E489" s="215" t="s">
        <v>1893</v>
      </c>
      <c r="F489" s="216" t="s">
        <v>1894</v>
      </c>
      <c r="G489" s="217" t="s">
        <v>245</v>
      </c>
      <c r="H489" s="218">
        <v>140</v>
      </c>
      <c r="I489" s="219"/>
      <c r="J489" s="220">
        <f>ROUND(I489*H489,2)</f>
        <v>0</v>
      </c>
      <c r="K489" s="216" t="s">
        <v>168</v>
      </c>
      <c r="L489" s="46"/>
      <c r="M489" s="221" t="s">
        <v>19</v>
      </c>
      <c r="N489" s="222" t="s">
        <v>43</v>
      </c>
      <c r="O489" s="86"/>
      <c r="P489" s="223">
        <f>O489*H489</f>
        <v>0</v>
      </c>
      <c r="Q489" s="223">
        <v>0.01159</v>
      </c>
      <c r="R489" s="223">
        <f>Q489*H489</f>
        <v>1.6226</v>
      </c>
      <c r="S489" s="223">
        <v>0</v>
      </c>
      <c r="T489" s="224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25" t="s">
        <v>275</v>
      </c>
      <c r="AT489" s="225" t="s">
        <v>164</v>
      </c>
      <c r="AU489" s="225" t="s">
        <v>81</v>
      </c>
      <c r="AY489" s="19" t="s">
        <v>162</v>
      </c>
      <c r="BE489" s="226">
        <f>IF(N489="základní",J489,0)</f>
        <v>0</v>
      </c>
      <c r="BF489" s="226">
        <f>IF(N489="snížená",J489,0)</f>
        <v>0</v>
      </c>
      <c r="BG489" s="226">
        <f>IF(N489="zákl. přenesená",J489,0)</f>
        <v>0</v>
      </c>
      <c r="BH489" s="226">
        <f>IF(N489="sníž. přenesená",J489,0)</f>
        <v>0</v>
      </c>
      <c r="BI489" s="226">
        <f>IF(N489="nulová",J489,0)</f>
        <v>0</v>
      </c>
      <c r="BJ489" s="19" t="s">
        <v>79</v>
      </c>
      <c r="BK489" s="226">
        <f>ROUND(I489*H489,2)</f>
        <v>0</v>
      </c>
      <c r="BL489" s="19" t="s">
        <v>275</v>
      </c>
      <c r="BM489" s="225" t="s">
        <v>1895</v>
      </c>
    </row>
    <row r="490" s="2" customFormat="1">
      <c r="A490" s="40"/>
      <c r="B490" s="41"/>
      <c r="C490" s="42"/>
      <c r="D490" s="227" t="s">
        <v>171</v>
      </c>
      <c r="E490" s="42"/>
      <c r="F490" s="228" t="s">
        <v>1896</v>
      </c>
      <c r="G490" s="42"/>
      <c r="H490" s="42"/>
      <c r="I490" s="229"/>
      <c r="J490" s="42"/>
      <c r="K490" s="42"/>
      <c r="L490" s="46"/>
      <c r="M490" s="230"/>
      <c r="N490" s="231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171</v>
      </c>
      <c r="AU490" s="19" t="s">
        <v>81</v>
      </c>
    </row>
    <row r="491" s="2" customFormat="1">
      <c r="A491" s="40"/>
      <c r="B491" s="41"/>
      <c r="C491" s="42"/>
      <c r="D491" s="232" t="s">
        <v>173</v>
      </c>
      <c r="E491" s="42"/>
      <c r="F491" s="233" t="s">
        <v>1897</v>
      </c>
      <c r="G491" s="42"/>
      <c r="H491" s="42"/>
      <c r="I491" s="229"/>
      <c r="J491" s="42"/>
      <c r="K491" s="42"/>
      <c r="L491" s="46"/>
      <c r="M491" s="230"/>
      <c r="N491" s="231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173</v>
      </c>
      <c r="AU491" s="19" t="s">
        <v>81</v>
      </c>
    </row>
    <row r="492" s="13" customFormat="1">
      <c r="A492" s="13"/>
      <c r="B492" s="234"/>
      <c r="C492" s="235"/>
      <c r="D492" s="227" t="s">
        <v>175</v>
      </c>
      <c r="E492" s="236" t="s">
        <v>19</v>
      </c>
      <c r="F492" s="237" t="s">
        <v>1499</v>
      </c>
      <c r="G492" s="235"/>
      <c r="H492" s="238">
        <v>140</v>
      </c>
      <c r="I492" s="239"/>
      <c r="J492" s="235"/>
      <c r="K492" s="235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175</v>
      </c>
      <c r="AU492" s="244" t="s">
        <v>81</v>
      </c>
      <c r="AV492" s="13" t="s">
        <v>81</v>
      </c>
      <c r="AW492" s="13" t="s">
        <v>33</v>
      </c>
      <c r="AX492" s="13" t="s">
        <v>72</v>
      </c>
      <c r="AY492" s="244" t="s">
        <v>162</v>
      </c>
    </row>
    <row r="493" s="14" customFormat="1">
      <c r="A493" s="14"/>
      <c r="B493" s="245"/>
      <c r="C493" s="246"/>
      <c r="D493" s="227" t="s">
        <v>175</v>
      </c>
      <c r="E493" s="247" t="s">
        <v>19</v>
      </c>
      <c r="F493" s="248" t="s">
        <v>177</v>
      </c>
      <c r="G493" s="246"/>
      <c r="H493" s="249">
        <v>140</v>
      </c>
      <c r="I493" s="250"/>
      <c r="J493" s="246"/>
      <c r="K493" s="246"/>
      <c r="L493" s="251"/>
      <c r="M493" s="252"/>
      <c r="N493" s="253"/>
      <c r="O493" s="253"/>
      <c r="P493" s="253"/>
      <c r="Q493" s="253"/>
      <c r="R493" s="253"/>
      <c r="S493" s="253"/>
      <c r="T493" s="25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5" t="s">
        <v>175</v>
      </c>
      <c r="AU493" s="255" t="s">
        <v>81</v>
      </c>
      <c r="AV493" s="14" t="s">
        <v>169</v>
      </c>
      <c r="AW493" s="14" t="s">
        <v>33</v>
      </c>
      <c r="AX493" s="14" t="s">
        <v>79</v>
      </c>
      <c r="AY493" s="255" t="s">
        <v>162</v>
      </c>
    </row>
    <row r="494" s="2" customFormat="1" ht="24.15" customHeight="1">
      <c r="A494" s="40"/>
      <c r="B494" s="41"/>
      <c r="C494" s="214" t="s">
        <v>747</v>
      </c>
      <c r="D494" s="214" t="s">
        <v>164</v>
      </c>
      <c r="E494" s="215" t="s">
        <v>1898</v>
      </c>
      <c r="F494" s="216" t="s">
        <v>1899</v>
      </c>
      <c r="G494" s="217" t="s">
        <v>167</v>
      </c>
      <c r="H494" s="218">
        <v>2.52</v>
      </c>
      <c r="I494" s="219"/>
      <c r="J494" s="220">
        <f>ROUND(I494*H494,2)</f>
        <v>0</v>
      </c>
      <c r="K494" s="216" t="s">
        <v>168</v>
      </c>
      <c r="L494" s="46"/>
      <c r="M494" s="221" t="s">
        <v>19</v>
      </c>
      <c r="N494" s="222" t="s">
        <v>43</v>
      </c>
      <c r="O494" s="86"/>
      <c r="P494" s="223">
        <f>O494*H494</f>
        <v>0</v>
      </c>
      <c r="Q494" s="223">
        <v>0.022839999999999999</v>
      </c>
      <c r="R494" s="223">
        <f>Q494*H494</f>
        <v>0.057556799999999998</v>
      </c>
      <c r="S494" s="223">
        <v>0</v>
      </c>
      <c r="T494" s="224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25" t="s">
        <v>275</v>
      </c>
      <c r="AT494" s="225" t="s">
        <v>164</v>
      </c>
      <c r="AU494" s="225" t="s">
        <v>81</v>
      </c>
      <c r="AY494" s="19" t="s">
        <v>162</v>
      </c>
      <c r="BE494" s="226">
        <f>IF(N494="základní",J494,0)</f>
        <v>0</v>
      </c>
      <c r="BF494" s="226">
        <f>IF(N494="snížená",J494,0)</f>
        <v>0</v>
      </c>
      <c r="BG494" s="226">
        <f>IF(N494="zákl. přenesená",J494,0)</f>
        <v>0</v>
      </c>
      <c r="BH494" s="226">
        <f>IF(N494="sníž. přenesená",J494,0)</f>
        <v>0</v>
      </c>
      <c r="BI494" s="226">
        <f>IF(N494="nulová",J494,0)</f>
        <v>0</v>
      </c>
      <c r="BJ494" s="19" t="s">
        <v>79</v>
      </c>
      <c r="BK494" s="226">
        <f>ROUND(I494*H494,2)</f>
        <v>0</v>
      </c>
      <c r="BL494" s="19" t="s">
        <v>275</v>
      </c>
      <c r="BM494" s="225" t="s">
        <v>1900</v>
      </c>
    </row>
    <row r="495" s="2" customFormat="1">
      <c r="A495" s="40"/>
      <c r="B495" s="41"/>
      <c r="C495" s="42"/>
      <c r="D495" s="227" t="s">
        <v>171</v>
      </c>
      <c r="E495" s="42"/>
      <c r="F495" s="228" t="s">
        <v>1901</v>
      </c>
      <c r="G495" s="42"/>
      <c r="H495" s="42"/>
      <c r="I495" s="229"/>
      <c r="J495" s="42"/>
      <c r="K495" s="42"/>
      <c r="L495" s="46"/>
      <c r="M495" s="230"/>
      <c r="N495" s="231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171</v>
      </c>
      <c r="AU495" s="19" t="s">
        <v>81</v>
      </c>
    </row>
    <row r="496" s="2" customFormat="1">
      <c r="A496" s="40"/>
      <c r="B496" s="41"/>
      <c r="C496" s="42"/>
      <c r="D496" s="232" t="s">
        <v>173</v>
      </c>
      <c r="E496" s="42"/>
      <c r="F496" s="233" t="s">
        <v>1902</v>
      </c>
      <c r="G496" s="42"/>
      <c r="H496" s="42"/>
      <c r="I496" s="229"/>
      <c r="J496" s="42"/>
      <c r="K496" s="42"/>
      <c r="L496" s="46"/>
      <c r="M496" s="230"/>
      <c r="N496" s="231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173</v>
      </c>
      <c r="AU496" s="19" t="s">
        <v>81</v>
      </c>
    </row>
    <row r="497" s="13" customFormat="1">
      <c r="A497" s="13"/>
      <c r="B497" s="234"/>
      <c r="C497" s="235"/>
      <c r="D497" s="227" t="s">
        <v>175</v>
      </c>
      <c r="E497" s="236" t="s">
        <v>19</v>
      </c>
      <c r="F497" s="237" t="s">
        <v>1903</v>
      </c>
      <c r="G497" s="235"/>
      <c r="H497" s="238">
        <v>2.52</v>
      </c>
      <c r="I497" s="239"/>
      <c r="J497" s="235"/>
      <c r="K497" s="235"/>
      <c r="L497" s="240"/>
      <c r="M497" s="241"/>
      <c r="N497" s="242"/>
      <c r="O497" s="242"/>
      <c r="P497" s="242"/>
      <c r="Q497" s="242"/>
      <c r="R497" s="242"/>
      <c r="S497" s="242"/>
      <c r="T497" s="24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4" t="s">
        <v>175</v>
      </c>
      <c r="AU497" s="244" t="s">
        <v>81</v>
      </c>
      <c r="AV497" s="13" t="s">
        <v>81</v>
      </c>
      <c r="AW497" s="13" t="s">
        <v>33</v>
      </c>
      <c r="AX497" s="13" t="s">
        <v>72</v>
      </c>
      <c r="AY497" s="244" t="s">
        <v>162</v>
      </c>
    </row>
    <row r="498" s="14" customFormat="1">
      <c r="A498" s="14"/>
      <c r="B498" s="245"/>
      <c r="C498" s="246"/>
      <c r="D498" s="227" t="s">
        <v>175</v>
      </c>
      <c r="E498" s="247" t="s">
        <v>19</v>
      </c>
      <c r="F498" s="248" t="s">
        <v>177</v>
      </c>
      <c r="G498" s="246"/>
      <c r="H498" s="249">
        <v>2.52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5" t="s">
        <v>175</v>
      </c>
      <c r="AU498" s="255" t="s">
        <v>81</v>
      </c>
      <c r="AV498" s="14" t="s">
        <v>169</v>
      </c>
      <c r="AW498" s="14" t="s">
        <v>33</v>
      </c>
      <c r="AX498" s="14" t="s">
        <v>79</v>
      </c>
      <c r="AY498" s="255" t="s">
        <v>162</v>
      </c>
    </row>
    <row r="499" s="2" customFormat="1" ht="24.15" customHeight="1">
      <c r="A499" s="40"/>
      <c r="B499" s="41"/>
      <c r="C499" s="214" t="s">
        <v>754</v>
      </c>
      <c r="D499" s="214" t="s">
        <v>164</v>
      </c>
      <c r="E499" s="215" t="s">
        <v>810</v>
      </c>
      <c r="F499" s="216" t="s">
        <v>811</v>
      </c>
      <c r="G499" s="217" t="s">
        <v>212</v>
      </c>
      <c r="H499" s="218">
        <v>1.6799999999999999</v>
      </c>
      <c r="I499" s="219"/>
      <c r="J499" s="220">
        <f>ROUND(I499*H499,2)</f>
        <v>0</v>
      </c>
      <c r="K499" s="216" t="s">
        <v>168</v>
      </c>
      <c r="L499" s="46"/>
      <c r="M499" s="221" t="s">
        <v>19</v>
      </c>
      <c r="N499" s="222" t="s">
        <v>43</v>
      </c>
      <c r="O499" s="86"/>
      <c r="P499" s="223">
        <f>O499*H499</f>
        <v>0</v>
      </c>
      <c r="Q499" s="223">
        <v>0</v>
      </c>
      <c r="R499" s="223">
        <f>Q499*H499</f>
        <v>0</v>
      </c>
      <c r="S499" s="223">
        <v>0</v>
      </c>
      <c r="T499" s="224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25" t="s">
        <v>275</v>
      </c>
      <c r="AT499" s="225" t="s">
        <v>164</v>
      </c>
      <c r="AU499" s="225" t="s">
        <v>81</v>
      </c>
      <c r="AY499" s="19" t="s">
        <v>162</v>
      </c>
      <c r="BE499" s="226">
        <f>IF(N499="základní",J499,0)</f>
        <v>0</v>
      </c>
      <c r="BF499" s="226">
        <f>IF(N499="snížená",J499,0)</f>
        <v>0</v>
      </c>
      <c r="BG499" s="226">
        <f>IF(N499="zákl. přenesená",J499,0)</f>
        <v>0</v>
      </c>
      <c r="BH499" s="226">
        <f>IF(N499="sníž. přenesená",J499,0)</f>
        <v>0</v>
      </c>
      <c r="BI499" s="226">
        <f>IF(N499="nulová",J499,0)</f>
        <v>0</v>
      </c>
      <c r="BJ499" s="19" t="s">
        <v>79</v>
      </c>
      <c r="BK499" s="226">
        <f>ROUND(I499*H499,2)</f>
        <v>0</v>
      </c>
      <c r="BL499" s="19" t="s">
        <v>275</v>
      </c>
      <c r="BM499" s="225" t="s">
        <v>1904</v>
      </c>
    </row>
    <row r="500" s="2" customFormat="1">
      <c r="A500" s="40"/>
      <c r="B500" s="41"/>
      <c r="C500" s="42"/>
      <c r="D500" s="227" t="s">
        <v>171</v>
      </c>
      <c r="E500" s="42"/>
      <c r="F500" s="228" t="s">
        <v>813</v>
      </c>
      <c r="G500" s="42"/>
      <c r="H500" s="42"/>
      <c r="I500" s="229"/>
      <c r="J500" s="42"/>
      <c r="K500" s="42"/>
      <c r="L500" s="46"/>
      <c r="M500" s="230"/>
      <c r="N500" s="231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171</v>
      </c>
      <c r="AU500" s="19" t="s">
        <v>81</v>
      </c>
    </row>
    <row r="501" s="2" customFormat="1">
      <c r="A501" s="40"/>
      <c r="B501" s="41"/>
      <c r="C501" s="42"/>
      <c r="D501" s="232" t="s">
        <v>173</v>
      </c>
      <c r="E501" s="42"/>
      <c r="F501" s="233" t="s">
        <v>814</v>
      </c>
      <c r="G501" s="42"/>
      <c r="H501" s="42"/>
      <c r="I501" s="229"/>
      <c r="J501" s="42"/>
      <c r="K501" s="42"/>
      <c r="L501" s="46"/>
      <c r="M501" s="230"/>
      <c r="N501" s="231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173</v>
      </c>
      <c r="AU501" s="19" t="s">
        <v>81</v>
      </c>
    </row>
    <row r="502" s="2" customFormat="1" ht="24.15" customHeight="1">
      <c r="A502" s="40"/>
      <c r="B502" s="41"/>
      <c r="C502" s="214" t="s">
        <v>761</v>
      </c>
      <c r="D502" s="214" t="s">
        <v>164</v>
      </c>
      <c r="E502" s="215" t="s">
        <v>816</v>
      </c>
      <c r="F502" s="216" t="s">
        <v>817</v>
      </c>
      <c r="G502" s="217" t="s">
        <v>212</v>
      </c>
      <c r="H502" s="218">
        <v>1.6799999999999999</v>
      </c>
      <c r="I502" s="219"/>
      <c r="J502" s="220">
        <f>ROUND(I502*H502,2)</f>
        <v>0</v>
      </c>
      <c r="K502" s="216" t="s">
        <v>168</v>
      </c>
      <c r="L502" s="46"/>
      <c r="M502" s="221" t="s">
        <v>19</v>
      </c>
      <c r="N502" s="222" t="s">
        <v>43</v>
      </c>
      <c r="O502" s="86"/>
      <c r="P502" s="223">
        <f>O502*H502</f>
        <v>0</v>
      </c>
      <c r="Q502" s="223">
        <v>0</v>
      </c>
      <c r="R502" s="223">
        <f>Q502*H502</f>
        <v>0</v>
      </c>
      <c r="S502" s="223">
        <v>0</v>
      </c>
      <c r="T502" s="224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25" t="s">
        <v>275</v>
      </c>
      <c r="AT502" s="225" t="s">
        <v>164</v>
      </c>
      <c r="AU502" s="225" t="s">
        <v>81</v>
      </c>
      <c r="AY502" s="19" t="s">
        <v>162</v>
      </c>
      <c r="BE502" s="226">
        <f>IF(N502="základní",J502,0)</f>
        <v>0</v>
      </c>
      <c r="BF502" s="226">
        <f>IF(N502="snížená",J502,0)</f>
        <v>0</v>
      </c>
      <c r="BG502" s="226">
        <f>IF(N502="zákl. přenesená",J502,0)</f>
        <v>0</v>
      </c>
      <c r="BH502" s="226">
        <f>IF(N502="sníž. přenesená",J502,0)</f>
        <v>0</v>
      </c>
      <c r="BI502" s="226">
        <f>IF(N502="nulová",J502,0)</f>
        <v>0</v>
      </c>
      <c r="BJ502" s="19" t="s">
        <v>79</v>
      </c>
      <c r="BK502" s="226">
        <f>ROUND(I502*H502,2)</f>
        <v>0</v>
      </c>
      <c r="BL502" s="19" t="s">
        <v>275</v>
      </c>
      <c r="BM502" s="225" t="s">
        <v>1905</v>
      </c>
    </row>
    <row r="503" s="2" customFormat="1">
      <c r="A503" s="40"/>
      <c r="B503" s="41"/>
      <c r="C503" s="42"/>
      <c r="D503" s="227" t="s">
        <v>171</v>
      </c>
      <c r="E503" s="42"/>
      <c r="F503" s="228" t="s">
        <v>819</v>
      </c>
      <c r="G503" s="42"/>
      <c r="H503" s="42"/>
      <c r="I503" s="229"/>
      <c r="J503" s="42"/>
      <c r="K503" s="42"/>
      <c r="L503" s="46"/>
      <c r="M503" s="230"/>
      <c r="N503" s="231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171</v>
      </c>
      <c r="AU503" s="19" t="s">
        <v>81</v>
      </c>
    </row>
    <row r="504" s="2" customFormat="1">
      <c r="A504" s="40"/>
      <c r="B504" s="41"/>
      <c r="C504" s="42"/>
      <c r="D504" s="232" t="s">
        <v>173</v>
      </c>
      <c r="E504" s="42"/>
      <c r="F504" s="233" t="s">
        <v>820</v>
      </c>
      <c r="G504" s="42"/>
      <c r="H504" s="42"/>
      <c r="I504" s="229"/>
      <c r="J504" s="42"/>
      <c r="K504" s="42"/>
      <c r="L504" s="46"/>
      <c r="M504" s="230"/>
      <c r="N504" s="231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173</v>
      </c>
      <c r="AU504" s="19" t="s">
        <v>81</v>
      </c>
    </row>
    <row r="505" s="12" customFormat="1" ht="22.8" customHeight="1">
      <c r="A505" s="12"/>
      <c r="B505" s="198"/>
      <c r="C505" s="199"/>
      <c r="D505" s="200" t="s">
        <v>71</v>
      </c>
      <c r="E505" s="212" t="s">
        <v>1906</v>
      </c>
      <c r="F505" s="212" t="s">
        <v>1907</v>
      </c>
      <c r="G505" s="199"/>
      <c r="H505" s="199"/>
      <c r="I505" s="202"/>
      <c r="J505" s="213">
        <f>BK505</f>
        <v>0</v>
      </c>
      <c r="K505" s="199"/>
      <c r="L505" s="204"/>
      <c r="M505" s="205"/>
      <c r="N505" s="206"/>
      <c r="O505" s="206"/>
      <c r="P505" s="207">
        <f>SUM(P506:P573)</f>
        <v>0</v>
      </c>
      <c r="Q505" s="206"/>
      <c r="R505" s="207">
        <f>SUM(R506:R573)</f>
        <v>4.9202212000000003</v>
      </c>
      <c r="S505" s="206"/>
      <c r="T505" s="208">
        <f>SUM(T506:T573)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9" t="s">
        <v>81</v>
      </c>
      <c r="AT505" s="210" t="s">
        <v>71</v>
      </c>
      <c r="AU505" s="210" t="s">
        <v>79</v>
      </c>
      <c r="AY505" s="209" t="s">
        <v>162</v>
      </c>
      <c r="BK505" s="211">
        <f>SUM(BK506:BK573)</f>
        <v>0</v>
      </c>
    </row>
    <row r="506" s="2" customFormat="1" ht="24.15" customHeight="1">
      <c r="A506" s="40"/>
      <c r="B506" s="41"/>
      <c r="C506" s="214" t="s">
        <v>768</v>
      </c>
      <c r="D506" s="214" t="s">
        <v>164</v>
      </c>
      <c r="E506" s="215" t="s">
        <v>1908</v>
      </c>
      <c r="F506" s="216" t="s">
        <v>1909</v>
      </c>
      <c r="G506" s="217" t="s">
        <v>300</v>
      </c>
      <c r="H506" s="218">
        <v>13.039999999999999</v>
      </c>
      <c r="I506" s="219"/>
      <c r="J506" s="220">
        <f>ROUND(I506*H506,2)</f>
        <v>0</v>
      </c>
      <c r="K506" s="216" t="s">
        <v>168</v>
      </c>
      <c r="L506" s="46"/>
      <c r="M506" s="221" t="s">
        <v>19</v>
      </c>
      <c r="N506" s="222" t="s">
        <v>43</v>
      </c>
      <c r="O506" s="86"/>
      <c r="P506" s="223">
        <f>O506*H506</f>
        <v>0</v>
      </c>
      <c r="Q506" s="223">
        <v>0.00025000000000000001</v>
      </c>
      <c r="R506" s="223">
        <f>Q506*H506</f>
        <v>0.0032599999999999999</v>
      </c>
      <c r="S506" s="223">
        <v>0</v>
      </c>
      <c r="T506" s="224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25" t="s">
        <v>275</v>
      </c>
      <c r="AT506" s="225" t="s">
        <v>164</v>
      </c>
      <c r="AU506" s="225" t="s">
        <v>81</v>
      </c>
      <c r="AY506" s="19" t="s">
        <v>162</v>
      </c>
      <c r="BE506" s="226">
        <f>IF(N506="základní",J506,0)</f>
        <v>0</v>
      </c>
      <c r="BF506" s="226">
        <f>IF(N506="snížená",J506,0)</f>
        <v>0</v>
      </c>
      <c r="BG506" s="226">
        <f>IF(N506="zákl. přenesená",J506,0)</f>
        <v>0</v>
      </c>
      <c r="BH506" s="226">
        <f>IF(N506="sníž. přenesená",J506,0)</f>
        <v>0</v>
      </c>
      <c r="BI506" s="226">
        <f>IF(N506="nulová",J506,0)</f>
        <v>0</v>
      </c>
      <c r="BJ506" s="19" t="s">
        <v>79</v>
      </c>
      <c r="BK506" s="226">
        <f>ROUND(I506*H506,2)</f>
        <v>0</v>
      </c>
      <c r="BL506" s="19" t="s">
        <v>275</v>
      </c>
      <c r="BM506" s="225" t="s">
        <v>1910</v>
      </c>
    </row>
    <row r="507" s="2" customFormat="1">
      <c r="A507" s="40"/>
      <c r="B507" s="41"/>
      <c r="C507" s="42"/>
      <c r="D507" s="227" t="s">
        <v>171</v>
      </c>
      <c r="E507" s="42"/>
      <c r="F507" s="228" t="s">
        <v>1911</v>
      </c>
      <c r="G507" s="42"/>
      <c r="H507" s="42"/>
      <c r="I507" s="229"/>
      <c r="J507" s="42"/>
      <c r="K507" s="42"/>
      <c r="L507" s="46"/>
      <c r="M507" s="230"/>
      <c r="N507" s="231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171</v>
      </c>
      <c r="AU507" s="19" t="s">
        <v>81</v>
      </c>
    </row>
    <row r="508" s="2" customFormat="1">
      <c r="A508" s="40"/>
      <c r="B508" s="41"/>
      <c r="C508" s="42"/>
      <c r="D508" s="232" t="s">
        <v>173</v>
      </c>
      <c r="E508" s="42"/>
      <c r="F508" s="233" t="s">
        <v>1912</v>
      </c>
      <c r="G508" s="42"/>
      <c r="H508" s="42"/>
      <c r="I508" s="229"/>
      <c r="J508" s="42"/>
      <c r="K508" s="42"/>
      <c r="L508" s="46"/>
      <c r="M508" s="230"/>
      <c r="N508" s="231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173</v>
      </c>
      <c r="AU508" s="19" t="s">
        <v>81</v>
      </c>
    </row>
    <row r="509" s="13" customFormat="1">
      <c r="A509" s="13"/>
      <c r="B509" s="234"/>
      <c r="C509" s="235"/>
      <c r="D509" s="227" t="s">
        <v>175</v>
      </c>
      <c r="E509" s="236" t="s">
        <v>19</v>
      </c>
      <c r="F509" s="237" t="s">
        <v>1913</v>
      </c>
      <c r="G509" s="235"/>
      <c r="H509" s="238">
        <v>13.039999999999999</v>
      </c>
      <c r="I509" s="239"/>
      <c r="J509" s="235"/>
      <c r="K509" s="235"/>
      <c r="L509" s="240"/>
      <c r="M509" s="241"/>
      <c r="N509" s="242"/>
      <c r="O509" s="242"/>
      <c r="P509" s="242"/>
      <c r="Q509" s="242"/>
      <c r="R509" s="242"/>
      <c r="S509" s="242"/>
      <c r="T509" s="24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4" t="s">
        <v>175</v>
      </c>
      <c r="AU509" s="244" t="s">
        <v>81</v>
      </c>
      <c r="AV509" s="13" t="s">
        <v>81</v>
      </c>
      <c r="AW509" s="13" t="s">
        <v>33</v>
      </c>
      <c r="AX509" s="13" t="s">
        <v>72</v>
      </c>
      <c r="AY509" s="244" t="s">
        <v>162</v>
      </c>
    </row>
    <row r="510" s="14" customFormat="1">
      <c r="A510" s="14"/>
      <c r="B510" s="245"/>
      <c r="C510" s="246"/>
      <c r="D510" s="227" t="s">
        <v>175</v>
      </c>
      <c r="E510" s="247" t="s">
        <v>19</v>
      </c>
      <c r="F510" s="248" t="s">
        <v>177</v>
      </c>
      <c r="G510" s="246"/>
      <c r="H510" s="249">
        <v>13.039999999999999</v>
      </c>
      <c r="I510" s="250"/>
      <c r="J510" s="246"/>
      <c r="K510" s="246"/>
      <c r="L510" s="251"/>
      <c r="M510" s="252"/>
      <c r="N510" s="253"/>
      <c r="O510" s="253"/>
      <c r="P510" s="253"/>
      <c r="Q510" s="253"/>
      <c r="R510" s="253"/>
      <c r="S510" s="253"/>
      <c r="T510" s="25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5" t="s">
        <v>175</v>
      </c>
      <c r="AU510" s="255" t="s">
        <v>81</v>
      </c>
      <c r="AV510" s="14" t="s">
        <v>169</v>
      </c>
      <c r="AW510" s="14" t="s">
        <v>33</v>
      </c>
      <c r="AX510" s="14" t="s">
        <v>79</v>
      </c>
      <c r="AY510" s="255" t="s">
        <v>162</v>
      </c>
    </row>
    <row r="511" s="2" customFormat="1" ht="24.15" customHeight="1">
      <c r="A511" s="40"/>
      <c r="B511" s="41"/>
      <c r="C511" s="214" t="s">
        <v>774</v>
      </c>
      <c r="D511" s="214" t="s">
        <v>164</v>
      </c>
      <c r="E511" s="215" t="s">
        <v>1914</v>
      </c>
      <c r="F511" s="216" t="s">
        <v>1915</v>
      </c>
      <c r="G511" s="217" t="s">
        <v>245</v>
      </c>
      <c r="H511" s="218">
        <v>42.090000000000003</v>
      </c>
      <c r="I511" s="219"/>
      <c r="J511" s="220">
        <f>ROUND(I511*H511,2)</f>
        <v>0</v>
      </c>
      <c r="K511" s="216" t="s">
        <v>168</v>
      </c>
      <c r="L511" s="46"/>
      <c r="M511" s="221" t="s">
        <v>19</v>
      </c>
      <c r="N511" s="222" t="s">
        <v>43</v>
      </c>
      <c r="O511" s="86"/>
      <c r="P511" s="223">
        <f>O511*H511</f>
        <v>0</v>
      </c>
      <c r="Q511" s="223">
        <v>0.01217</v>
      </c>
      <c r="R511" s="223">
        <f>Q511*H511</f>
        <v>0.51223530000000006</v>
      </c>
      <c r="S511" s="223">
        <v>0</v>
      </c>
      <c r="T511" s="224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25" t="s">
        <v>275</v>
      </c>
      <c r="AT511" s="225" t="s">
        <v>164</v>
      </c>
      <c r="AU511" s="225" t="s">
        <v>81</v>
      </c>
      <c r="AY511" s="19" t="s">
        <v>162</v>
      </c>
      <c r="BE511" s="226">
        <f>IF(N511="základní",J511,0)</f>
        <v>0</v>
      </c>
      <c r="BF511" s="226">
        <f>IF(N511="snížená",J511,0)</f>
        <v>0</v>
      </c>
      <c r="BG511" s="226">
        <f>IF(N511="zákl. přenesená",J511,0)</f>
        <v>0</v>
      </c>
      <c r="BH511" s="226">
        <f>IF(N511="sníž. přenesená",J511,0)</f>
        <v>0</v>
      </c>
      <c r="BI511" s="226">
        <f>IF(N511="nulová",J511,0)</f>
        <v>0</v>
      </c>
      <c r="BJ511" s="19" t="s">
        <v>79</v>
      </c>
      <c r="BK511" s="226">
        <f>ROUND(I511*H511,2)</f>
        <v>0</v>
      </c>
      <c r="BL511" s="19" t="s">
        <v>275</v>
      </c>
      <c r="BM511" s="225" t="s">
        <v>1916</v>
      </c>
    </row>
    <row r="512" s="2" customFormat="1">
      <c r="A512" s="40"/>
      <c r="B512" s="41"/>
      <c r="C512" s="42"/>
      <c r="D512" s="227" t="s">
        <v>171</v>
      </c>
      <c r="E512" s="42"/>
      <c r="F512" s="228" t="s">
        <v>1917</v>
      </c>
      <c r="G512" s="42"/>
      <c r="H512" s="42"/>
      <c r="I512" s="229"/>
      <c r="J512" s="42"/>
      <c r="K512" s="42"/>
      <c r="L512" s="46"/>
      <c r="M512" s="230"/>
      <c r="N512" s="231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171</v>
      </c>
      <c r="AU512" s="19" t="s">
        <v>81</v>
      </c>
    </row>
    <row r="513" s="2" customFormat="1">
      <c r="A513" s="40"/>
      <c r="B513" s="41"/>
      <c r="C513" s="42"/>
      <c r="D513" s="232" t="s">
        <v>173</v>
      </c>
      <c r="E513" s="42"/>
      <c r="F513" s="233" t="s">
        <v>1918</v>
      </c>
      <c r="G513" s="42"/>
      <c r="H513" s="42"/>
      <c r="I513" s="229"/>
      <c r="J513" s="42"/>
      <c r="K513" s="42"/>
      <c r="L513" s="46"/>
      <c r="M513" s="230"/>
      <c r="N513" s="231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173</v>
      </c>
      <c r="AU513" s="19" t="s">
        <v>81</v>
      </c>
    </row>
    <row r="514" s="2" customFormat="1" ht="16.5" customHeight="1">
      <c r="A514" s="40"/>
      <c r="B514" s="41"/>
      <c r="C514" s="214" t="s">
        <v>782</v>
      </c>
      <c r="D514" s="214" t="s">
        <v>164</v>
      </c>
      <c r="E514" s="215" t="s">
        <v>1919</v>
      </c>
      <c r="F514" s="216" t="s">
        <v>1920</v>
      </c>
      <c r="G514" s="217" t="s">
        <v>245</v>
      </c>
      <c r="H514" s="218">
        <v>42.090000000000003</v>
      </c>
      <c r="I514" s="219"/>
      <c r="J514" s="220">
        <f>ROUND(I514*H514,2)</f>
        <v>0</v>
      </c>
      <c r="K514" s="216" t="s">
        <v>168</v>
      </c>
      <c r="L514" s="46"/>
      <c r="M514" s="221" t="s">
        <v>19</v>
      </c>
      <c r="N514" s="222" t="s">
        <v>43</v>
      </c>
      <c r="O514" s="86"/>
      <c r="P514" s="223">
        <f>O514*H514</f>
        <v>0</v>
      </c>
      <c r="Q514" s="223">
        <v>0.00010000000000000001</v>
      </c>
      <c r="R514" s="223">
        <f>Q514*H514</f>
        <v>0.0042090000000000009</v>
      </c>
      <c r="S514" s="223">
        <v>0</v>
      </c>
      <c r="T514" s="224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25" t="s">
        <v>275</v>
      </c>
      <c r="AT514" s="225" t="s">
        <v>164</v>
      </c>
      <c r="AU514" s="225" t="s">
        <v>81</v>
      </c>
      <c r="AY514" s="19" t="s">
        <v>162</v>
      </c>
      <c r="BE514" s="226">
        <f>IF(N514="základní",J514,0)</f>
        <v>0</v>
      </c>
      <c r="BF514" s="226">
        <f>IF(N514="snížená",J514,0)</f>
        <v>0</v>
      </c>
      <c r="BG514" s="226">
        <f>IF(N514="zákl. přenesená",J514,0)</f>
        <v>0</v>
      </c>
      <c r="BH514" s="226">
        <f>IF(N514="sníž. přenesená",J514,0)</f>
        <v>0</v>
      </c>
      <c r="BI514" s="226">
        <f>IF(N514="nulová",J514,0)</f>
        <v>0</v>
      </c>
      <c r="BJ514" s="19" t="s">
        <v>79</v>
      </c>
      <c r="BK514" s="226">
        <f>ROUND(I514*H514,2)</f>
        <v>0</v>
      </c>
      <c r="BL514" s="19" t="s">
        <v>275</v>
      </c>
      <c r="BM514" s="225" t="s">
        <v>1921</v>
      </c>
    </row>
    <row r="515" s="2" customFormat="1">
      <c r="A515" s="40"/>
      <c r="B515" s="41"/>
      <c r="C515" s="42"/>
      <c r="D515" s="227" t="s">
        <v>171</v>
      </c>
      <c r="E515" s="42"/>
      <c r="F515" s="228" t="s">
        <v>1922</v>
      </c>
      <c r="G515" s="42"/>
      <c r="H515" s="42"/>
      <c r="I515" s="229"/>
      <c r="J515" s="42"/>
      <c r="K515" s="42"/>
      <c r="L515" s="46"/>
      <c r="M515" s="230"/>
      <c r="N515" s="231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171</v>
      </c>
      <c r="AU515" s="19" t="s">
        <v>81</v>
      </c>
    </row>
    <row r="516" s="2" customFormat="1">
      <c r="A516" s="40"/>
      <c r="B516" s="41"/>
      <c r="C516" s="42"/>
      <c r="D516" s="232" t="s">
        <v>173</v>
      </c>
      <c r="E516" s="42"/>
      <c r="F516" s="233" t="s">
        <v>1923</v>
      </c>
      <c r="G516" s="42"/>
      <c r="H516" s="42"/>
      <c r="I516" s="229"/>
      <c r="J516" s="42"/>
      <c r="K516" s="42"/>
      <c r="L516" s="46"/>
      <c r="M516" s="230"/>
      <c r="N516" s="231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173</v>
      </c>
      <c r="AU516" s="19" t="s">
        <v>81</v>
      </c>
    </row>
    <row r="517" s="2" customFormat="1" ht="16.5" customHeight="1">
      <c r="A517" s="40"/>
      <c r="B517" s="41"/>
      <c r="C517" s="214" t="s">
        <v>789</v>
      </c>
      <c r="D517" s="214" t="s">
        <v>164</v>
      </c>
      <c r="E517" s="215" t="s">
        <v>1924</v>
      </c>
      <c r="F517" s="216" t="s">
        <v>1925</v>
      </c>
      <c r="G517" s="217" t="s">
        <v>245</v>
      </c>
      <c r="H517" s="218">
        <v>42.090000000000003</v>
      </c>
      <c r="I517" s="219"/>
      <c r="J517" s="220">
        <f>ROUND(I517*H517,2)</f>
        <v>0</v>
      </c>
      <c r="K517" s="216" t="s">
        <v>168</v>
      </c>
      <c r="L517" s="46"/>
      <c r="M517" s="221" t="s">
        <v>19</v>
      </c>
      <c r="N517" s="222" t="s">
        <v>43</v>
      </c>
      <c r="O517" s="86"/>
      <c r="P517" s="223">
        <f>O517*H517</f>
        <v>0</v>
      </c>
      <c r="Q517" s="223">
        <v>0</v>
      </c>
      <c r="R517" s="223">
        <f>Q517*H517</f>
        <v>0</v>
      </c>
      <c r="S517" s="223">
        <v>0</v>
      </c>
      <c r="T517" s="224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25" t="s">
        <v>275</v>
      </c>
      <c r="AT517" s="225" t="s">
        <v>164</v>
      </c>
      <c r="AU517" s="225" t="s">
        <v>81</v>
      </c>
      <c r="AY517" s="19" t="s">
        <v>162</v>
      </c>
      <c r="BE517" s="226">
        <f>IF(N517="základní",J517,0)</f>
        <v>0</v>
      </c>
      <c r="BF517" s="226">
        <f>IF(N517="snížená",J517,0)</f>
        <v>0</v>
      </c>
      <c r="BG517" s="226">
        <f>IF(N517="zákl. přenesená",J517,0)</f>
        <v>0</v>
      </c>
      <c r="BH517" s="226">
        <f>IF(N517="sníž. přenesená",J517,0)</f>
        <v>0</v>
      </c>
      <c r="BI517" s="226">
        <f>IF(N517="nulová",J517,0)</f>
        <v>0</v>
      </c>
      <c r="BJ517" s="19" t="s">
        <v>79</v>
      </c>
      <c r="BK517" s="226">
        <f>ROUND(I517*H517,2)</f>
        <v>0</v>
      </c>
      <c r="BL517" s="19" t="s">
        <v>275</v>
      </c>
      <c r="BM517" s="225" t="s">
        <v>1926</v>
      </c>
    </row>
    <row r="518" s="2" customFormat="1">
      <c r="A518" s="40"/>
      <c r="B518" s="41"/>
      <c r="C518" s="42"/>
      <c r="D518" s="227" t="s">
        <v>171</v>
      </c>
      <c r="E518" s="42"/>
      <c r="F518" s="228" t="s">
        <v>1927</v>
      </c>
      <c r="G518" s="42"/>
      <c r="H518" s="42"/>
      <c r="I518" s="229"/>
      <c r="J518" s="42"/>
      <c r="K518" s="42"/>
      <c r="L518" s="46"/>
      <c r="M518" s="230"/>
      <c r="N518" s="231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171</v>
      </c>
      <c r="AU518" s="19" t="s">
        <v>81</v>
      </c>
    </row>
    <row r="519" s="2" customFormat="1">
      <c r="A519" s="40"/>
      <c r="B519" s="41"/>
      <c r="C519" s="42"/>
      <c r="D519" s="232" t="s">
        <v>173</v>
      </c>
      <c r="E519" s="42"/>
      <c r="F519" s="233" t="s">
        <v>1928</v>
      </c>
      <c r="G519" s="42"/>
      <c r="H519" s="42"/>
      <c r="I519" s="229"/>
      <c r="J519" s="42"/>
      <c r="K519" s="42"/>
      <c r="L519" s="46"/>
      <c r="M519" s="230"/>
      <c r="N519" s="231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173</v>
      </c>
      <c r="AU519" s="19" t="s">
        <v>81</v>
      </c>
    </row>
    <row r="520" s="2" customFormat="1" ht="24.15" customHeight="1">
      <c r="A520" s="40"/>
      <c r="B520" s="41"/>
      <c r="C520" s="256" t="s">
        <v>797</v>
      </c>
      <c r="D520" s="256" t="s">
        <v>237</v>
      </c>
      <c r="E520" s="257" t="s">
        <v>1929</v>
      </c>
      <c r="F520" s="258" t="s">
        <v>1930</v>
      </c>
      <c r="G520" s="259" t="s">
        <v>245</v>
      </c>
      <c r="H520" s="260">
        <v>47.287999999999997</v>
      </c>
      <c r="I520" s="261"/>
      <c r="J520" s="262">
        <f>ROUND(I520*H520,2)</f>
        <v>0</v>
      </c>
      <c r="K520" s="258" t="s">
        <v>168</v>
      </c>
      <c r="L520" s="263"/>
      <c r="M520" s="264" t="s">
        <v>19</v>
      </c>
      <c r="N520" s="265" t="s">
        <v>43</v>
      </c>
      <c r="O520" s="86"/>
      <c r="P520" s="223">
        <f>O520*H520</f>
        <v>0</v>
      </c>
      <c r="Q520" s="223">
        <v>0.00013999999999999999</v>
      </c>
      <c r="R520" s="223">
        <f>Q520*H520</f>
        <v>0.006620319999999999</v>
      </c>
      <c r="S520" s="223">
        <v>0</v>
      </c>
      <c r="T520" s="224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25" t="s">
        <v>378</v>
      </c>
      <c r="AT520" s="225" t="s">
        <v>237</v>
      </c>
      <c r="AU520" s="225" t="s">
        <v>81</v>
      </c>
      <c r="AY520" s="19" t="s">
        <v>162</v>
      </c>
      <c r="BE520" s="226">
        <f>IF(N520="základní",J520,0)</f>
        <v>0</v>
      </c>
      <c r="BF520" s="226">
        <f>IF(N520="snížená",J520,0)</f>
        <v>0</v>
      </c>
      <c r="BG520" s="226">
        <f>IF(N520="zákl. přenesená",J520,0)</f>
        <v>0</v>
      </c>
      <c r="BH520" s="226">
        <f>IF(N520="sníž. přenesená",J520,0)</f>
        <v>0</v>
      </c>
      <c r="BI520" s="226">
        <f>IF(N520="nulová",J520,0)</f>
        <v>0</v>
      </c>
      <c r="BJ520" s="19" t="s">
        <v>79</v>
      </c>
      <c r="BK520" s="226">
        <f>ROUND(I520*H520,2)</f>
        <v>0</v>
      </c>
      <c r="BL520" s="19" t="s">
        <v>275</v>
      </c>
      <c r="BM520" s="225" t="s">
        <v>1931</v>
      </c>
    </row>
    <row r="521" s="2" customFormat="1">
      <c r="A521" s="40"/>
      <c r="B521" s="41"/>
      <c r="C521" s="42"/>
      <c r="D521" s="227" t="s">
        <v>171</v>
      </c>
      <c r="E521" s="42"/>
      <c r="F521" s="228" t="s">
        <v>1930</v>
      </c>
      <c r="G521" s="42"/>
      <c r="H521" s="42"/>
      <c r="I521" s="229"/>
      <c r="J521" s="42"/>
      <c r="K521" s="42"/>
      <c r="L521" s="46"/>
      <c r="M521" s="230"/>
      <c r="N521" s="231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171</v>
      </c>
      <c r="AU521" s="19" t="s">
        <v>81</v>
      </c>
    </row>
    <row r="522" s="13" customFormat="1">
      <c r="A522" s="13"/>
      <c r="B522" s="234"/>
      <c r="C522" s="235"/>
      <c r="D522" s="227" t="s">
        <v>175</v>
      </c>
      <c r="E522" s="236" t="s">
        <v>19</v>
      </c>
      <c r="F522" s="237" t="s">
        <v>1932</v>
      </c>
      <c r="G522" s="235"/>
      <c r="H522" s="238">
        <v>42.090000000000003</v>
      </c>
      <c r="I522" s="239"/>
      <c r="J522" s="235"/>
      <c r="K522" s="235"/>
      <c r="L522" s="240"/>
      <c r="M522" s="241"/>
      <c r="N522" s="242"/>
      <c r="O522" s="242"/>
      <c r="P522" s="242"/>
      <c r="Q522" s="242"/>
      <c r="R522" s="242"/>
      <c r="S522" s="242"/>
      <c r="T522" s="24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4" t="s">
        <v>175</v>
      </c>
      <c r="AU522" s="244" t="s">
        <v>81</v>
      </c>
      <c r="AV522" s="13" t="s">
        <v>81</v>
      </c>
      <c r="AW522" s="13" t="s">
        <v>33</v>
      </c>
      <c r="AX522" s="13" t="s">
        <v>79</v>
      </c>
      <c r="AY522" s="244" t="s">
        <v>162</v>
      </c>
    </row>
    <row r="523" s="13" customFormat="1">
      <c r="A523" s="13"/>
      <c r="B523" s="234"/>
      <c r="C523" s="235"/>
      <c r="D523" s="227" t="s">
        <v>175</v>
      </c>
      <c r="E523" s="235"/>
      <c r="F523" s="237" t="s">
        <v>1933</v>
      </c>
      <c r="G523" s="235"/>
      <c r="H523" s="238">
        <v>47.287999999999997</v>
      </c>
      <c r="I523" s="239"/>
      <c r="J523" s="235"/>
      <c r="K523" s="235"/>
      <c r="L523" s="240"/>
      <c r="M523" s="241"/>
      <c r="N523" s="242"/>
      <c r="O523" s="242"/>
      <c r="P523" s="242"/>
      <c r="Q523" s="242"/>
      <c r="R523" s="242"/>
      <c r="S523" s="242"/>
      <c r="T523" s="24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4" t="s">
        <v>175</v>
      </c>
      <c r="AU523" s="244" t="s">
        <v>81</v>
      </c>
      <c r="AV523" s="13" t="s">
        <v>81</v>
      </c>
      <c r="AW523" s="13" t="s">
        <v>4</v>
      </c>
      <c r="AX523" s="13" t="s">
        <v>79</v>
      </c>
      <c r="AY523" s="244" t="s">
        <v>162</v>
      </c>
    </row>
    <row r="524" s="2" customFormat="1" ht="16.5" customHeight="1">
      <c r="A524" s="40"/>
      <c r="B524" s="41"/>
      <c r="C524" s="256" t="s">
        <v>803</v>
      </c>
      <c r="D524" s="256" t="s">
        <v>237</v>
      </c>
      <c r="E524" s="257" t="s">
        <v>1934</v>
      </c>
      <c r="F524" s="258" t="s">
        <v>1935</v>
      </c>
      <c r="G524" s="259" t="s">
        <v>300</v>
      </c>
      <c r="H524" s="260">
        <v>50</v>
      </c>
      <c r="I524" s="261"/>
      <c r="J524" s="262">
        <f>ROUND(I524*H524,2)</f>
        <v>0</v>
      </c>
      <c r="K524" s="258" t="s">
        <v>168</v>
      </c>
      <c r="L524" s="263"/>
      <c r="M524" s="264" t="s">
        <v>19</v>
      </c>
      <c r="N524" s="265" t="s">
        <v>43</v>
      </c>
      <c r="O524" s="86"/>
      <c r="P524" s="223">
        <f>O524*H524</f>
        <v>0</v>
      </c>
      <c r="Q524" s="223">
        <v>2.0000000000000002E-05</v>
      </c>
      <c r="R524" s="223">
        <f>Q524*H524</f>
        <v>0.001</v>
      </c>
      <c r="S524" s="223">
        <v>0</v>
      </c>
      <c r="T524" s="224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25" t="s">
        <v>378</v>
      </c>
      <c r="AT524" s="225" t="s">
        <v>237</v>
      </c>
      <c r="AU524" s="225" t="s">
        <v>81</v>
      </c>
      <c r="AY524" s="19" t="s">
        <v>162</v>
      </c>
      <c r="BE524" s="226">
        <f>IF(N524="základní",J524,0)</f>
        <v>0</v>
      </c>
      <c r="BF524" s="226">
        <f>IF(N524="snížená",J524,0)</f>
        <v>0</v>
      </c>
      <c r="BG524" s="226">
        <f>IF(N524="zákl. přenesená",J524,0)</f>
        <v>0</v>
      </c>
      <c r="BH524" s="226">
        <f>IF(N524="sníž. přenesená",J524,0)</f>
        <v>0</v>
      </c>
      <c r="BI524" s="226">
        <f>IF(N524="nulová",J524,0)</f>
        <v>0</v>
      </c>
      <c r="BJ524" s="19" t="s">
        <v>79</v>
      </c>
      <c r="BK524" s="226">
        <f>ROUND(I524*H524,2)</f>
        <v>0</v>
      </c>
      <c r="BL524" s="19" t="s">
        <v>275</v>
      </c>
      <c r="BM524" s="225" t="s">
        <v>1936</v>
      </c>
    </row>
    <row r="525" s="2" customFormat="1">
      <c r="A525" s="40"/>
      <c r="B525" s="41"/>
      <c r="C525" s="42"/>
      <c r="D525" s="227" t="s">
        <v>171</v>
      </c>
      <c r="E525" s="42"/>
      <c r="F525" s="228" t="s">
        <v>1935</v>
      </c>
      <c r="G525" s="42"/>
      <c r="H525" s="42"/>
      <c r="I525" s="229"/>
      <c r="J525" s="42"/>
      <c r="K525" s="42"/>
      <c r="L525" s="46"/>
      <c r="M525" s="230"/>
      <c r="N525" s="231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171</v>
      </c>
      <c r="AU525" s="19" t="s">
        <v>81</v>
      </c>
    </row>
    <row r="526" s="2" customFormat="1" ht="24.15" customHeight="1">
      <c r="A526" s="40"/>
      <c r="B526" s="41"/>
      <c r="C526" s="214" t="s">
        <v>809</v>
      </c>
      <c r="D526" s="214" t="s">
        <v>164</v>
      </c>
      <c r="E526" s="215" t="s">
        <v>1937</v>
      </c>
      <c r="F526" s="216" t="s">
        <v>1938</v>
      </c>
      <c r="G526" s="217" t="s">
        <v>245</v>
      </c>
      <c r="H526" s="218">
        <v>12.714</v>
      </c>
      <c r="I526" s="219"/>
      <c r="J526" s="220">
        <f>ROUND(I526*H526,2)</f>
        <v>0</v>
      </c>
      <c r="K526" s="216" t="s">
        <v>168</v>
      </c>
      <c r="L526" s="46"/>
      <c r="M526" s="221" t="s">
        <v>19</v>
      </c>
      <c r="N526" s="222" t="s">
        <v>43</v>
      </c>
      <c r="O526" s="86"/>
      <c r="P526" s="223">
        <f>O526*H526</f>
        <v>0</v>
      </c>
      <c r="Q526" s="223">
        <v>0.00029999999999999997</v>
      </c>
      <c r="R526" s="223">
        <f>Q526*H526</f>
        <v>0.0038141999999999998</v>
      </c>
      <c r="S526" s="223">
        <v>0</v>
      </c>
      <c r="T526" s="224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25" t="s">
        <v>275</v>
      </c>
      <c r="AT526" s="225" t="s">
        <v>164</v>
      </c>
      <c r="AU526" s="225" t="s">
        <v>81</v>
      </c>
      <c r="AY526" s="19" t="s">
        <v>162</v>
      </c>
      <c r="BE526" s="226">
        <f>IF(N526="základní",J526,0)</f>
        <v>0</v>
      </c>
      <c r="BF526" s="226">
        <f>IF(N526="snížená",J526,0)</f>
        <v>0</v>
      </c>
      <c r="BG526" s="226">
        <f>IF(N526="zákl. přenesená",J526,0)</f>
        <v>0</v>
      </c>
      <c r="BH526" s="226">
        <f>IF(N526="sníž. přenesená",J526,0)</f>
        <v>0</v>
      </c>
      <c r="BI526" s="226">
        <f>IF(N526="nulová",J526,0)</f>
        <v>0</v>
      </c>
      <c r="BJ526" s="19" t="s">
        <v>79</v>
      </c>
      <c r="BK526" s="226">
        <f>ROUND(I526*H526,2)</f>
        <v>0</v>
      </c>
      <c r="BL526" s="19" t="s">
        <v>275</v>
      </c>
      <c r="BM526" s="225" t="s">
        <v>1939</v>
      </c>
    </row>
    <row r="527" s="2" customFormat="1">
      <c r="A527" s="40"/>
      <c r="B527" s="41"/>
      <c r="C527" s="42"/>
      <c r="D527" s="227" t="s">
        <v>171</v>
      </c>
      <c r="E527" s="42"/>
      <c r="F527" s="228" t="s">
        <v>1940</v>
      </c>
      <c r="G527" s="42"/>
      <c r="H527" s="42"/>
      <c r="I527" s="229"/>
      <c r="J527" s="42"/>
      <c r="K527" s="42"/>
      <c r="L527" s="46"/>
      <c r="M527" s="230"/>
      <c r="N527" s="231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171</v>
      </c>
      <c r="AU527" s="19" t="s">
        <v>81</v>
      </c>
    </row>
    <row r="528" s="2" customFormat="1">
      <c r="A528" s="40"/>
      <c r="B528" s="41"/>
      <c r="C528" s="42"/>
      <c r="D528" s="232" t="s">
        <v>173</v>
      </c>
      <c r="E528" s="42"/>
      <c r="F528" s="233" t="s">
        <v>1941</v>
      </c>
      <c r="G528" s="42"/>
      <c r="H528" s="42"/>
      <c r="I528" s="229"/>
      <c r="J528" s="42"/>
      <c r="K528" s="42"/>
      <c r="L528" s="46"/>
      <c r="M528" s="230"/>
      <c r="N528" s="231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173</v>
      </c>
      <c r="AU528" s="19" t="s">
        <v>81</v>
      </c>
    </row>
    <row r="529" s="13" customFormat="1">
      <c r="A529" s="13"/>
      <c r="B529" s="234"/>
      <c r="C529" s="235"/>
      <c r="D529" s="227" t="s">
        <v>175</v>
      </c>
      <c r="E529" s="236" t="s">
        <v>19</v>
      </c>
      <c r="F529" s="237" t="s">
        <v>1853</v>
      </c>
      <c r="G529" s="235"/>
      <c r="H529" s="238">
        <v>12.714</v>
      </c>
      <c r="I529" s="239"/>
      <c r="J529" s="235"/>
      <c r="K529" s="235"/>
      <c r="L529" s="240"/>
      <c r="M529" s="241"/>
      <c r="N529" s="242"/>
      <c r="O529" s="242"/>
      <c r="P529" s="242"/>
      <c r="Q529" s="242"/>
      <c r="R529" s="242"/>
      <c r="S529" s="242"/>
      <c r="T529" s="24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4" t="s">
        <v>175</v>
      </c>
      <c r="AU529" s="244" t="s">
        <v>81</v>
      </c>
      <c r="AV529" s="13" t="s">
        <v>81</v>
      </c>
      <c r="AW529" s="13" t="s">
        <v>33</v>
      </c>
      <c r="AX529" s="13" t="s">
        <v>72</v>
      </c>
      <c r="AY529" s="244" t="s">
        <v>162</v>
      </c>
    </row>
    <row r="530" s="14" customFormat="1">
      <c r="A530" s="14"/>
      <c r="B530" s="245"/>
      <c r="C530" s="246"/>
      <c r="D530" s="227" t="s">
        <v>175</v>
      </c>
      <c r="E530" s="247" t="s">
        <v>19</v>
      </c>
      <c r="F530" s="248" t="s">
        <v>177</v>
      </c>
      <c r="G530" s="246"/>
      <c r="H530" s="249">
        <v>12.714</v>
      </c>
      <c r="I530" s="250"/>
      <c r="J530" s="246"/>
      <c r="K530" s="246"/>
      <c r="L530" s="251"/>
      <c r="M530" s="252"/>
      <c r="N530" s="253"/>
      <c r="O530" s="253"/>
      <c r="P530" s="253"/>
      <c r="Q530" s="253"/>
      <c r="R530" s="253"/>
      <c r="S530" s="253"/>
      <c r="T530" s="25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5" t="s">
        <v>175</v>
      </c>
      <c r="AU530" s="255" t="s">
        <v>81</v>
      </c>
      <c r="AV530" s="14" t="s">
        <v>169</v>
      </c>
      <c r="AW530" s="14" t="s">
        <v>33</v>
      </c>
      <c r="AX530" s="14" t="s">
        <v>79</v>
      </c>
      <c r="AY530" s="255" t="s">
        <v>162</v>
      </c>
    </row>
    <row r="531" s="2" customFormat="1" ht="16.5" customHeight="1">
      <c r="A531" s="40"/>
      <c r="B531" s="41"/>
      <c r="C531" s="256" t="s">
        <v>815</v>
      </c>
      <c r="D531" s="256" t="s">
        <v>237</v>
      </c>
      <c r="E531" s="257" t="s">
        <v>1942</v>
      </c>
      <c r="F531" s="258" t="s">
        <v>1943</v>
      </c>
      <c r="G531" s="259" t="s">
        <v>245</v>
      </c>
      <c r="H531" s="260">
        <v>26.699000000000002</v>
      </c>
      <c r="I531" s="261"/>
      <c r="J531" s="262">
        <f>ROUND(I531*H531,2)</f>
        <v>0</v>
      </c>
      <c r="K531" s="258" t="s">
        <v>168</v>
      </c>
      <c r="L531" s="263"/>
      <c r="M531" s="264" t="s">
        <v>19</v>
      </c>
      <c r="N531" s="265" t="s">
        <v>43</v>
      </c>
      <c r="O531" s="86"/>
      <c r="P531" s="223">
        <f>O531*H531</f>
        <v>0</v>
      </c>
      <c r="Q531" s="223">
        <v>0.017999999999999999</v>
      </c>
      <c r="R531" s="223">
        <f>Q531*H531</f>
        <v>0.48058200000000001</v>
      </c>
      <c r="S531" s="223">
        <v>0</v>
      </c>
      <c r="T531" s="224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25" t="s">
        <v>378</v>
      </c>
      <c r="AT531" s="225" t="s">
        <v>237</v>
      </c>
      <c r="AU531" s="225" t="s">
        <v>81</v>
      </c>
      <c r="AY531" s="19" t="s">
        <v>162</v>
      </c>
      <c r="BE531" s="226">
        <f>IF(N531="základní",J531,0)</f>
        <v>0</v>
      </c>
      <c r="BF531" s="226">
        <f>IF(N531="snížená",J531,0)</f>
        <v>0</v>
      </c>
      <c r="BG531" s="226">
        <f>IF(N531="zákl. přenesená",J531,0)</f>
        <v>0</v>
      </c>
      <c r="BH531" s="226">
        <f>IF(N531="sníž. přenesená",J531,0)</f>
        <v>0</v>
      </c>
      <c r="BI531" s="226">
        <f>IF(N531="nulová",J531,0)</f>
        <v>0</v>
      </c>
      <c r="BJ531" s="19" t="s">
        <v>79</v>
      </c>
      <c r="BK531" s="226">
        <f>ROUND(I531*H531,2)</f>
        <v>0</v>
      </c>
      <c r="BL531" s="19" t="s">
        <v>275</v>
      </c>
      <c r="BM531" s="225" t="s">
        <v>1944</v>
      </c>
    </row>
    <row r="532" s="2" customFormat="1">
      <c r="A532" s="40"/>
      <c r="B532" s="41"/>
      <c r="C532" s="42"/>
      <c r="D532" s="227" t="s">
        <v>171</v>
      </c>
      <c r="E532" s="42"/>
      <c r="F532" s="228" t="s">
        <v>1943</v>
      </c>
      <c r="G532" s="42"/>
      <c r="H532" s="42"/>
      <c r="I532" s="229"/>
      <c r="J532" s="42"/>
      <c r="K532" s="42"/>
      <c r="L532" s="46"/>
      <c r="M532" s="230"/>
      <c r="N532" s="231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171</v>
      </c>
      <c r="AU532" s="19" t="s">
        <v>81</v>
      </c>
    </row>
    <row r="533" s="13" customFormat="1">
      <c r="A533" s="13"/>
      <c r="B533" s="234"/>
      <c r="C533" s="235"/>
      <c r="D533" s="227" t="s">
        <v>175</v>
      </c>
      <c r="E533" s="236" t="s">
        <v>19</v>
      </c>
      <c r="F533" s="237" t="s">
        <v>1853</v>
      </c>
      <c r="G533" s="235"/>
      <c r="H533" s="238">
        <v>12.714</v>
      </c>
      <c r="I533" s="239"/>
      <c r="J533" s="235"/>
      <c r="K533" s="235"/>
      <c r="L533" s="240"/>
      <c r="M533" s="241"/>
      <c r="N533" s="242"/>
      <c r="O533" s="242"/>
      <c r="P533" s="242"/>
      <c r="Q533" s="242"/>
      <c r="R533" s="242"/>
      <c r="S533" s="242"/>
      <c r="T533" s="24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4" t="s">
        <v>175</v>
      </c>
      <c r="AU533" s="244" t="s">
        <v>81</v>
      </c>
      <c r="AV533" s="13" t="s">
        <v>81</v>
      </c>
      <c r="AW533" s="13" t="s">
        <v>33</v>
      </c>
      <c r="AX533" s="13" t="s">
        <v>72</v>
      </c>
      <c r="AY533" s="244" t="s">
        <v>162</v>
      </c>
    </row>
    <row r="534" s="14" customFormat="1">
      <c r="A534" s="14"/>
      <c r="B534" s="245"/>
      <c r="C534" s="246"/>
      <c r="D534" s="227" t="s">
        <v>175</v>
      </c>
      <c r="E534" s="247" t="s">
        <v>19</v>
      </c>
      <c r="F534" s="248" t="s">
        <v>177</v>
      </c>
      <c r="G534" s="246"/>
      <c r="H534" s="249">
        <v>12.714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5" t="s">
        <v>175</v>
      </c>
      <c r="AU534" s="255" t="s">
        <v>81</v>
      </c>
      <c r="AV534" s="14" t="s">
        <v>169</v>
      </c>
      <c r="AW534" s="14" t="s">
        <v>33</v>
      </c>
      <c r="AX534" s="14" t="s">
        <v>79</v>
      </c>
      <c r="AY534" s="255" t="s">
        <v>162</v>
      </c>
    </row>
    <row r="535" s="13" customFormat="1">
      <c r="A535" s="13"/>
      <c r="B535" s="234"/>
      <c r="C535" s="235"/>
      <c r="D535" s="227" t="s">
        <v>175</v>
      </c>
      <c r="E535" s="235"/>
      <c r="F535" s="237" t="s">
        <v>1945</v>
      </c>
      <c r="G535" s="235"/>
      <c r="H535" s="238">
        <v>26.699000000000002</v>
      </c>
      <c r="I535" s="239"/>
      <c r="J535" s="235"/>
      <c r="K535" s="235"/>
      <c r="L535" s="240"/>
      <c r="M535" s="241"/>
      <c r="N535" s="242"/>
      <c r="O535" s="242"/>
      <c r="P535" s="242"/>
      <c r="Q535" s="242"/>
      <c r="R535" s="242"/>
      <c r="S535" s="242"/>
      <c r="T535" s="24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4" t="s">
        <v>175</v>
      </c>
      <c r="AU535" s="244" t="s">
        <v>81</v>
      </c>
      <c r="AV535" s="13" t="s">
        <v>81</v>
      </c>
      <c r="AW535" s="13" t="s">
        <v>4</v>
      </c>
      <c r="AX535" s="13" t="s">
        <v>79</v>
      </c>
      <c r="AY535" s="244" t="s">
        <v>162</v>
      </c>
    </row>
    <row r="536" s="2" customFormat="1" ht="24.15" customHeight="1">
      <c r="A536" s="40"/>
      <c r="B536" s="41"/>
      <c r="C536" s="214" t="s">
        <v>823</v>
      </c>
      <c r="D536" s="214" t="s">
        <v>164</v>
      </c>
      <c r="E536" s="215" t="s">
        <v>1946</v>
      </c>
      <c r="F536" s="216" t="s">
        <v>1947</v>
      </c>
      <c r="G536" s="217" t="s">
        <v>245</v>
      </c>
      <c r="H536" s="218">
        <v>85.462000000000003</v>
      </c>
      <c r="I536" s="219"/>
      <c r="J536" s="220">
        <f>ROUND(I536*H536,2)</f>
        <v>0</v>
      </c>
      <c r="K536" s="216" t="s">
        <v>168</v>
      </c>
      <c r="L536" s="46"/>
      <c r="M536" s="221" t="s">
        <v>19</v>
      </c>
      <c r="N536" s="222" t="s">
        <v>43</v>
      </c>
      <c r="O536" s="86"/>
      <c r="P536" s="223">
        <f>O536*H536</f>
        <v>0</v>
      </c>
      <c r="Q536" s="223">
        <v>0.00029</v>
      </c>
      <c r="R536" s="223">
        <f>Q536*H536</f>
        <v>0.024783980000000001</v>
      </c>
      <c r="S536" s="223">
        <v>0</v>
      </c>
      <c r="T536" s="224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25" t="s">
        <v>275</v>
      </c>
      <c r="AT536" s="225" t="s">
        <v>164</v>
      </c>
      <c r="AU536" s="225" t="s">
        <v>81</v>
      </c>
      <c r="AY536" s="19" t="s">
        <v>162</v>
      </c>
      <c r="BE536" s="226">
        <f>IF(N536="základní",J536,0)</f>
        <v>0</v>
      </c>
      <c r="BF536" s="226">
        <f>IF(N536="snížená",J536,0)</f>
        <v>0</v>
      </c>
      <c r="BG536" s="226">
        <f>IF(N536="zákl. přenesená",J536,0)</f>
        <v>0</v>
      </c>
      <c r="BH536" s="226">
        <f>IF(N536="sníž. přenesená",J536,0)</f>
        <v>0</v>
      </c>
      <c r="BI536" s="226">
        <f>IF(N536="nulová",J536,0)</f>
        <v>0</v>
      </c>
      <c r="BJ536" s="19" t="s">
        <v>79</v>
      </c>
      <c r="BK536" s="226">
        <f>ROUND(I536*H536,2)</f>
        <v>0</v>
      </c>
      <c r="BL536" s="19" t="s">
        <v>275</v>
      </c>
      <c r="BM536" s="225" t="s">
        <v>1948</v>
      </c>
    </row>
    <row r="537" s="2" customFormat="1">
      <c r="A537" s="40"/>
      <c r="B537" s="41"/>
      <c r="C537" s="42"/>
      <c r="D537" s="227" t="s">
        <v>171</v>
      </c>
      <c r="E537" s="42"/>
      <c r="F537" s="228" t="s">
        <v>1949</v>
      </c>
      <c r="G537" s="42"/>
      <c r="H537" s="42"/>
      <c r="I537" s="229"/>
      <c r="J537" s="42"/>
      <c r="K537" s="42"/>
      <c r="L537" s="46"/>
      <c r="M537" s="230"/>
      <c r="N537" s="231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171</v>
      </c>
      <c r="AU537" s="19" t="s">
        <v>81</v>
      </c>
    </row>
    <row r="538" s="2" customFormat="1">
      <c r="A538" s="40"/>
      <c r="B538" s="41"/>
      <c r="C538" s="42"/>
      <c r="D538" s="232" t="s">
        <v>173</v>
      </c>
      <c r="E538" s="42"/>
      <c r="F538" s="233" t="s">
        <v>1950</v>
      </c>
      <c r="G538" s="42"/>
      <c r="H538" s="42"/>
      <c r="I538" s="229"/>
      <c r="J538" s="42"/>
      <c r="K538" s="42"/>
      <c r="L538" s="46"/>
      <c r="M538" s="230"/>
      <c r="N538" s="231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173</v>
      </c>
      <c r="AU538" s="19" t="s">
        <v>81</v>
      </c>
    </row>
    <row r="539" s="13" customFormat="1">
      <c r="A539" s="13"/>
      <c r="B539" s="234"/>
      <c r="C539" s="235"/>
      <c r="D539" s="227" t="s">
        <v>175</v>
      </c>
      <c r="E539" s="236" t="s">
        <v>19</v>
      </c>
      <c r="F539" s="237" t="s">
        <v>1857</v>
      </c>
      <c r="G539" s="235"/>
      <c r="H539" s="238">
        <v>67.310000000000002</v>
      </c>
      <c r="I539" s="239"/>
      <c r="J539" s="235"/>
      <c r="K539" s="235"/>
      <c r="L539" s="240"/>
      <c r="M539" s="241"/>
      <c r="N539" s="242"/>
      <c r="O539" s="242"/>
      <c r="P539" s="242"/>
      <c r="Q539" s="242"/>
      <c r="R539" s="242"/>
      <c r="S539" s="242"/>
      <c r="T539" s="24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4" t="s">
        <v>175</v>
      </c>
      <c r="AU539" s="244" t="s">
        <v>81</v>
      </c>
      <c r="AV539" s="13" t="s">
        <v>81</v>
      </c>
      <c r="AW539" s="13" t="s">
        <v>33</v>
      </c>
      <c r="AX539" s="13" t="s">
        <v>72</v>
      </c>
      <c r="AY539" s="244" t="s">
        <v>162</v>
      </c>
    </row>
    <row r="540" s="13" customFormat="1">
      <c r="A540" s="13"/>
      <c r="B540" s="234"/>
      <c r="C540" s="235"/>
      <c r="D540" s="227" t="s">
        <v>175</v>
      </c>
      <c r="E540" s="236" t="s">
        <v>19</v>
      </c>
      <c r="F540" s="237" t="s">
        <v>1858</v>
      </c>
      <c r="G540" s="235"/>
      <c r="H540" s="238">
        <v>10.382999999999999</v>
      </c>
      <c r="I540" s="239"/>
      <c r="J540" s="235"/>
      <c r="K540" s="235"/>
      <c r="L540" s="240"/>
      <c r="M540" s="241"/>
      <c r="N540" s="242"/>
      <c r="O540" s="242"/>
      <c r="P540" s="242"/>
      <c r="Q540" s="242"/>
      <c r="R540" s="242"/>
      <c r="S540" s="242"/>
      <c r="T540" s="24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4" t="s">
        <v>175</v>
      </c>
      <c r="AU540" s="244" t="s">
        <v>81</v>
      </c>
      <c r="AV540" s="13" t="s">
        <v>81</v>
      </c>
      <c r="AW540" s="13" t="s">
        <v>33</v>
      </c>
      <c r="AX540" s="13" t="s">
        <v>72</v>
      </c>
      <c r="AY540" s="244" t="s">
        <v>162</v>
      </c>
    </row>
    <row r="541" s="14" customFormat="1">
      <c r="A541" s="14"/>
      <c r="B541" s="245"/>
      <c r="C541" s="246"/>
      <c r="D541" s="227" t="s">
        <v>175</v>
      </c>
      <c r="E541" s="247" t="s">
        <v>19</v>
      </c>
      <c r="F541" s="248" t="s">
        <v>177</v>
      </c>
      <c r="G541" s="246"/>
      <c r="H541" s="249">
        <v>77.692999999999998</v>
      </c>
      <c r="I541" s="250"/>
      <c r="J541" s="246"/>
      <c r="K541" s="246"/>
      <c r="L541" s="251"/>
      <c r="M541" s="252"/>
      <c r="N541" s="253"/>
      <c r="O541" s="253"/>
      <c r="P541" s="253"/>
      <c r="Q541" s="253"/>
      <c r="R541" s="253"/>
      <c r="S541" s="253"/>
      <c r="T541" s="25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5" t="s">
        <v>175</v>
      </c>
      <c r="AU541" s="255" t="s">
        <v>81</v>
      </c>
      <c r="AV541" s="14" t="s">
        <v>169</v>
      </c>
      <c r="AW541" s="14" t="s">
        <v>33</v>
      </c>
      <c r="AX541" s="14" t="s">
        <v>79</v>
      </c>
      <c r="AY541" s="255" t="s">
        <v>162</v>
      </c>
    </row>
    <row r="542" s="13" customFormat="1">
      <c r="A542" s="13"/>
      <c r="B542" s="234"/>
      <c r="C542" s="235"/>
      <c r="D542" s="227" t="s">
        <v>175</v>
      </c>
      <c r="E542" s="235"/>
      <c r="F542" s="237" t="s">
        <v>1951</v>
      </c>
      <c r="G542" s="235"/>
      <c r="H542" s="238">
        <v>85.462000000000003</v>
      </c>
      <c r="I542" s="239"/>
      <c r="J542" s="235"/>
      <c r="K542" s="235"/>
      <c r="L542" s="240"/>
      <c r="M542" s="241"/>
      <c r="N542" s="242"/>
      <c r="O542" s="242"/>
      <c r="P542" s="242"/>
      <c r="Q542" s="242"/>
      <c r="R542" s="242"/>
      <c r="S542" s="242"/>
      <c r="T542" s="24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4" t="s">
        <v>175</v>
      </c>
      <c r="AU542" s="244" t="s">
        <v>81</v>
      </c>
      <c r="AV542" s="13" t="s">
        <v>81</v>
      </c>
      <c r="AW542" s="13" t="s">
        <v>4</v>
      </c>
      <c r="AX542" s="13" t="s">
        <v>79</v>
      </c>
      <c r="AY542" s="244" t="s">
        <v>162</v>
      </c>
    </row>
    <row r="543" s="2" customFormat="1" ht="21.75" customHeight="1">
      <c r="A543" s="40"/>
      <c r="B543" s="41"/>
      <c r="C543" s="256" t="s">
        <v>830</v>
      </c>
      <c r="D543" s="256" t="s">
        <v>237</v>
      </c>
      <c r="E543" s="257" t="s">
        <v>1952</v>
      </c>
      <c r="F543" s="258" t="s">
        <v>1953</v>
      </c>
      <c r="G543" s="259" t="s">
        <v>300</v>
      </c>
      <c r="H543" s="260">
        <v>125.378</v>
      </c>
      <c r="I543" s="261"/>
      <c r="J543" s="262">
        <f>ROUND(I543*H543,2)</f>
        <v>0</v>
      </c>
      <c r="K543" s="258" t="s">
        <v>168</v>
      </c>
      <c r="L543" s="263"/>
      <c r="M543" s="264" t="s">
        <v>19</v>
      </c>
      <c r="N543" s="265" t="s">
        <v>43</v>
      </c>
      <c r="O543" s="86"/>
      <c r="P543" s="223">
        <f>O543*H543</f>
        <v>0</v>
      </c>
      <c r="Q543" s="223">
        <v>0.00035</v>
      </c>
      <c r="R543" s="223">
        <f>Q543*H543</f>
        <v>0.043882299999999999</v>
      </c>
      <c r="S543" s="223">
        <v>0</v>
      </c>
      <c r="T543" s="224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25" t="s">
        <v>378</v>
      </c>
      <c r="AT543" s="225" t="s">
        <v>237</v>
      </c>
      <c r="AU543" s="225" t="s">
        <v>81</v>
      </c>
      <c r="AY543" s="19" t="s">
        <v>162</v>
      </c>
      <c r="BE543" s="226">
        <f>IF(N543="základní",J543,0)</f>
        <v>0</v>
      </c>
      <c r="BF543" s="226">
        <f>IF(N543="snížená",J543,0)</f>
        <v>0</v>
      </c>
      <c r="BG543" s="226">
        <f>IF(N543="zákl. přenesená",J543,0)</f>
        <v>0</v>
      </c>
      <c r="BH543" s="226">
        <f>IF(N543="sníž. přenesená",J543,0)</f>
        <v>0</v>
      </c>
      <c r="BI543" s="226">
        <f>IF(N543="nulová",J543,0)</f>
        <v>0</v>
      </c>
      <c r="BJ543" s="19" t="s">
        <v>79</v>
      </c>
      <c r="BK543" s="226">
        <f>ROUND(I543*H543,2)</f>
        <v>0</v>
      </c>
      <c r="BL543" s="19" t="s">
        <v>275</v>
      </c>
      <c r="BM543" s="225" t="s">
        <v>1954</v>
      </c>
    </row>
    <row r="544" s="2" customFormat="1">
      <c r="A544" s="40"/>
      <c r="B544" s="41"/>
      <c r="C544" s="42"/>
      <c r="D544" s="227" t="s">
        <v>171</v>
      </c>
      <c r="E544" s="42"/>
      <c r="F544" s="228" t="s">
        <v>1953</v>
      </c>
      <c r="G544" s="42"/>
      <c r="H544" s="42"/>
      <c r="I544" s="229"/>
      <c r="J544" s="42"/>
      <c r="K544" s="42"/>
      <c r="L544" s="46"/>
      <c r="M544" s="230"/>
      <c r="N544" s="231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171</v>
      </c>
      <c r="AU544" s="19" t="s">
        <v>81</v>
      </c>
    </row>
    <row r="545" s="13" customFormat="1">
      <c r="A545" s="13"/>
      <c r="B545" s="234"/>
      <c r="C545" s="235"/>
      <c r="D545" s="227" t="s">
        <v>175</v>
      </c>
      <c r="E545" s="236" t="s">
        <v>19</v>
      </c>
      <c r="F545" s="237" t="s">
        <v>1955</v>
      </c>
      <c r="G545" s="235"/>
      <c r="H545" s="238">
        <v>97.299999999999997</v>
      </c>
      <c r="I545" s="239"/>
      <c r="J545" s="235"/>
      <c r="K545" s="235"/>
      <c r="L545" s="240"/>
      <c r="M545" s="241"/>
      <c r="N545" s="242"/>
      <c r="O545" s="242"/>
      <c r="P545" s="242"/>
      <c r="Q545" s="242"/>
      <c r="R545" s="242"/>
      <c r="S545" s="242"/>
      <c r="T545" s="24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4" t="s">
        <v>175</v>
      </c>
      <c r="AU545" s="244" t="s">
        <v>81</v>
      </c>
      <c r="AV545" s="13" t="s">
        <v>81</v>
      </c>
      <c r="AW545" s="13" t="s">
        <v>33</v>
      </c>
      <c r="AX545" s="13" t="s">
        <v>72</v>
      </c>
      <c r="AY545" s="244" t="s">
        <v>162</v>
      </c>
    </row>
    <row r="546" s="13" customFormat="1">
      <c r="A546" s="13"/>
      <c r="B546" s="234"/>
      <c r="C546" s="235"/>
      <c r="D546" s="227" t="s">
        <v>175</v>
      </c>
      <c r="E546" s="236" t="s">
        <v>19</v>
      </c>
      <c r="F546" s="237" t="s">
        <v>1956</v>
      </c>
      <c r="G546" s="235"/>
      <c r="H546" s="238">
        <v>16.68</v>
      </c>
      <c r="I546" s="239"/>
      <c r="J546" s="235"/>
      <c r="K546" s="235"/>
      <c r="L546" s="240"/>
      <c r="M546" s="241"/>
      <c r="N546" s="242"/>
      <c r="O546" s="242"/>
      <c r="P546" s="242"/>
      <c r="Q546" s="242"/>
      <c r="R546" s="242"/>
      <c r="S546" s="242"/>
      <c r="T546" s="24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4" t="s">
        <v>175</v>
      </c>
      <c r="AU546" s="244" t="s">
        <v>81</v>
      </c>
      <c r="AV546" s="13" t="s">
        <v>81</v>
      </c>
      <c r="AW546" s="13" t="s">
        <v>33</v>
      </c>
      <c r="AX546" s="13" t="s">
        <v>72</v>
      </c>
      <c r="AY546" s="244" t="s">
        <v>162</v>
      </c>
    </row>
    <row r="547" s="14" customFormat="1">
      <c r="A547" s="14"/>
      <c r="B547" s="245"/>
      <c r="C547" s="246"/>
      <c r="D547" s="227" t="s">
        <v>175</v>
      </c>
      <c r="E547" s="247" t="s">
        <v>19</v>
      </c>
      <c r="F547" s="248" t="s">
        <v>177</v>
      </c>
      <c r="G547" s="246"/>
      <c r="H547" s="249">
        <v>113.98</v>
      </c>
      <c r="I547" s="250"/>
      <c r="J547" s="246"/>
      <c r="K547" s="246"/>
      <c r="L547" s="251"/>
      <c r="M547" s="252"/>
      <c r="N547" s="253"/>
      <c r="O547" s="253"/>
      <c r="P547" s="253"/>
      <c r="Q547" s="253"/>
      <c r="R547" s="253"/>
      <c r="S547" s="253"/>
      <c r="T547" s="25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5" t="s">
        <v>175</v>
      </c>
      <c r="AU547" s="255" t="s">
        <v>81</v>
      </c>
      <c r="AV547" s="14" t="s">
        <v>169</v>
      </c>
      <c r="AW547" s="14" t="s">
        <v>33</v>
      </c>
      <c r="AX547" s="14" t="s">
        <v>79</v>
      </c>
      <c r="AY547" s="255" t="s">
        <v>162</v>
      </c>
    </row>
    <row r="548" s="13" customFormat="1">
      <c r="A548" s="13"/>
      <c r="B548" s="234"/>
      <c r="C548" s="235"/>
      <c r="D548" s="227" t="s">
        <v>175</v>
      </c>
      <c r="E548" s="235"/>
      <c r="F548" s="237" t="s">
        <v>1957</v>
      </c>
      <c r="G548" s="235"/>
      <c r="H548" s="238">
        <v>125.378</v>
      </c>
      <c r="I548" s="239"/>
      <c r="J548" s="235"/>
      <c r="K548" s="235"/>
      <c r="L548" s="240"/>
      <c r="M548" s="241"/>
      <c r="N548" s="242"/>
      <c r="O548" s="242"/>
      <c r="P548" s="242"/>
      <c r="Q548" s="242"/>
      <c r="R548" s="242"/>
      <c r="S548" s="242"/>
      <c r="T548" s="24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4" t="s">
        <v>175</v>
      </c>
      <c r="AU548" s="244" t="s">
        <v>81</v>
      </c>
      <c r="AV548" s="13" t="s">
        <v>81</v>
      </c>
      <c r="AW548" s="13" t="s">
        <v>4</v>
      </c>
      <c r="AX548" s="13" t="s">
        <v>79</v>
      </c>
      <c r="AY548" s="244" t="s">
        <v>162</v>
      </c>
    </row>
    <row r="549" s="2" customFormat="1" ht="24.15" customHeight="1">
      <c r="A549" s="40"/>
      <c r="B549" s="41"/>
      <c r="C549" s="214" t="s">
        <v>836</v>
      </c>
      <c r="D549" s="214" t="s">
        <v>164</v>
      </c>
      <c r="E549" s="215" t="s">
        <v>1958</v>
      </c>
      <c r="F549" s="216" t="s">
        <v>1959</v>
      </c>
      <c r="G549" s="217" t="s">
        <v>245</v>
      </c>
      <c r="H549" s="218">
        <v>190.18700000000001</v>
      </c>
      <c r="I549" s="219"/>
      <c r="J549" s="220">
        <f>ROUND(I549*H549,2)</f>
        <v>0</v>
      </c>
      <c r="K549" s="216" t="s">
        <v>168</v>
      </c>
      <c r="L549" s="46"/>
      <c r="M549" s="221" t="s">
        <v>19</v>
      </c>
      <c r="N549" s="222" t="s">
        <v>43</v>
      </c>
      <c r="O549" s="86"/>
      <c r="P549" s="223">
        <f>O549*H549</f>
        <v>0</v>
      </c>
      <c r="Q549" s="223">
        <v>0.00029999999999999997</v>
      </c>
      <c r="R549" s="223">
        <f>Q549*H549</f>
        <v>0.057056099999999998</v>
      </c>
      <c r="S549" s="223">
        <v>0</v>
      </c>
      <c r="T549" s="224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25" t="s">
        <v>275</v>
      </c>
      <c r="AT549" s="225" t="s">
        <v>164</v>
      </c>
      <c r="AU549" s="225" t="s">
        <v>81</v>
      </c>
      <c r="AY549" s="19" t="s">
        <v>162</v>
      </c>
      <c r="BE549" s="226">
        <f>IF(N549="základní",J549,0)</f>
        <v>0</v>
      </c>
      <c r="BF549" s="226">
        <f>IF(N549="snížená",J549,0)</f>
        <v>0</v>
      </c>
      <c r="BG549" s="226">
        <f>IF(N549="zákl. přenesená",J549,0)</f>
        <v>0</v>
      </c>
      <c r="BH549" s="226">
        <f>IF(N549="sníž. přenesená",J549,0)</f>
        <v>0</v>
      </c>
      <c r="BI549" s="226">
        <f>IF(N549="nulová",J549,0)</f>
        <v>0</v>
      </c>
      <c r="BJ549" s="19" t="s">
        <v>79</v>
      </c>
      <c r="BK549" s="226">
        <f>ROUND(I549*H549,2)</f>
        <v>0</v>
      </c>
      <c r="BL549" s="19" t="s">
        <v>275</v>
      </c>
      <c r="BM549" s="225" t="s">
        <v>1960</v>
      </c>
    </row>
    <row r="550" s="2" customFormat="1">
      <c r="A550" s="40"/>
      <c r="B550" s="41"/>
      <c r="C550" s="42"/>
      <c r="D550" s="227" t="s">
        <v>171</v>
      </c>
      <c r="E550" s="42"/>
      <c r="F550" s="228" t="s">
        <v>1961</v>
      </c>
      <c r="G550" s="42"/>
      <c r="H550" s="42"/>
      <c r="I550" s="229"/>
      <c r="J550" s="42"/>
      <c r="K550" s="42"/>
      <c r="L550" s="46"/>
      <c r="M550" s="230"/>
      <c r="N550" s="231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171</v>
      </c>
      <c r="AU550" s="19" t="s">
        <v>81</v>
      </c>
    </row>
    <row r="551" s="2" customFormat="1">
      <c r="A551" s="40"/>
      <c r="B551" s="41"/>
      <c r="C551" s="42"/>
      <c r="D551" s="232" t="s">
        <v>173</v>
      </c>
      <c r="E551" s="42"/>
      <c r="F551" s="233" t="s">
        <v>1962</v>
      </c>
      <c r="G551" s="42"/>
      <c r="H551" s="42"/>
      <c r="I551" s="229"/>
      <c r="J551" s="42"/>
      <c r="K551" s="42"/>
      <c r="L551" s="46"/>
      <c r="M551" s="230"/>
      <c r="N551" s="231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173</v>
      </c>
      <c r="AU551" s="19" t="s">
        <v>81</v>
      </c>
    </row>
    <row r="552" s="13" customFormat="1">
      <c r="A552" s="13"/>
      <c r="B552" s="234"/>
      <c r="C552" s="235"/>
      <c r="D552" s="227" t="s">
        <v>175</v>
      </c>
      <c r="E552" s="236" t="s">
        <v>19</v>
      </c>
      <c r="F552" s="237" t="s">
        <v>1850</v>
      </c>
      <c r="G552" s="235"/>
      <c r="H552" s="238">
        <v>134.62000000000001</v>
      </c>
      <c r="I552" s="239"/>
      <c r="J552" s="235"/>
      <c r="K552" s="235"/>
      <c r="L552" s="240"/>
      <c r="M552" s="241"/>
      <c r="N552" s="242"/>
      <c r="O552" s="242"/>
      <c r="P552" s="242"/>
      <c r="Q552" s="242"/>
      <c r="R552" s="242"/>
      <c r="S552" s="242"/>
      <c r="T552" s="24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4" t="s">
        <v>175</v>
      </c>
      <c r="AU552" s="244" t="s">
        <v>81</v>
      </c>
      <c r="AV552" s="13" t="s">
        <v>81</v>
      </c>
      <c r="AW552" s="13" t="s">
        <v>33</v>
      </c>
      <c r="AX552" s="13" t="s">
        <v>72</v>
      </c>
      <c r="AY552" s="244" t="s">
        <v>162</v>
      </c>
    </row>
    <row r="553" s="13" customFormat="1">
      <c r="A553" s="13"/>
      <c r="B553" s="234"/>
      <c r="C553" s="235"/>
      <c r="D553" s="227" t="s">
        <v>175</v>
      </c>
      <c r="E553" s="236" t="s">
        <v>19</v>
      </c>
      <c r="F553" s="237" t="s">
        <v>1851</v>
      </c>
      <c r="G553" s="235"/>
      <c r="H553" s="238">
        <v>19.399999999999999</v>
      </c>
      <c r="I553" s="239"/>
      <c r="J553" s="235"/>
      <c r="K553" s="235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175</v>
      </c>
      <c r="AU553" s="244" t="s">
        <v>81</v>
      </c>
      <c r="AV553" s="13" t="s">
        <v>81</v>
      </c>
      <c r="AW553" s="13" t="s">
        <v>33</v>
      </c>
      <c r="AX553" s="13" t="s">
        <v>72</v>
      </c>
      <c r="AY553" s="244" t="s">
        <v>162</v>
      </c>
    </row>
    <row r="554" s="13" customFormat="1">
      <c r="A554" s="13"/>
      <c r="B554" s="234"/>
      <c r="C554" s="235"/>
      <c r="D554" s="227" t="s">
        <v>175</v>
      </c>
      <c r="E554" s="236" t="s">
        <v>19</v>
      </c>
      <c r="F554" s="237" t="s">
        <v>1963</v>
      </c>
      <c r="G554" s="235"/>
      <c r="H554" s="238">
        <v>15.4</v>
      </c>
      <c r="I554" s="239"/>
      <c r="J554" s="235"/>
      <c r="K554" s="235"/>
      <c r="L554" s="240"/>
      <c r="M554" s="241"/>
      <c r="N554" s="242"/>
      <c r="O554" s="242"/>
      <c r="P554" s="242"/>
      <c r="Q554" s="242"/>
      <c r="R554" s="242"/>
      <c r="S554" s="242"/>
      <c r="T554" s="24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4" t="s">
        <v>175</v>
      </c>
      <c r="AU554" s="244" t="s">
        <v>81</v>
      </c>
      <c r="AV554" s="13" t="s">
        <v>81</v>
      </c>
      <c r="AW554" s="13" t="s">
        <v>33</v>
      </c>
      <c r="AX554" s="13" t="s">
        <v>72</v>
      </c>
      <c r="AY554" s="244" t="s">
        <v>162</v>
      </c>
    </row>
    <row r="555" s="13" customFormat="1">
      <c r="A555" s="13"/>
      <c r="B555" s="234"/>
      <c r="C555" s="235"/>
      <c r="D555" s="227" t="s">
        <v>175</v>
      </c>
      <c r="E555" s="236" t="s">
        <v>19</v>
      </c>
      <c r="F555" s="237" t="s">
        <v>1852</v>
      </c>
      <c r="G555" s="235"/>
      <c r="H555" s="238">
        <v>20.766999999999999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175</v>
      </c>
      <c r="AU555" s="244" t="s">
        <v>81</v>
      </c>
      <c r="AV555" s="13" t="s">
        <v>81</v>
      </c>
      <c r="AW555" s="13" t="s">
        <v>33</v>
      </c>
      <c r="AX555" s="13" t="s">
        <v>72</v>
      </c>
      <c r="AY555" s="244" t="s">
        <v>162</v>
      </c>
    </row>
    <row r="556" s="14" customFormat="1">
      <c r="A556" s="14"/>
      <c r="B556" s="245"/>
      <c r="C556" s="246"/>
      <c r="D556" s="227" t="s">
        <v>175</v>
      </c>
      <c r="E556" s="247" t="s">
        <v>19</v>
      </c>
      <c r="F556" s="248" t="s">
        <v>177</v>
      </c>
      <c r="G556" s="246"/>
      <c r="H556" s="249">
        <v>190.18700000000001</v>
      </c>
      <c r="I556" s="250"/>
      <c r="J556" s="246"/>
      <c r="K556" s="246"/>
      <c r="L556" s="251"/>
      <c r="M556" s="252"/>
      <c r="N556" s="253"/>
      <c r="O556" s="253"/>
      <c r="P556" s="253"/>
      <c r="Q556" s="253"/>
      <c r="R556" s="253"/>
      <c r="S556" s="253"/>
      <c r="T556" s="25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5" t="s">
        <v>175</v>
      </c>
      <c r="AU556" s="255" t="s">
        <v>81</v>
      </c>
      <c r="AV556" s="14" t="s">
        <v>169</v>
      </c>
      <c r="AW556" s="14" t="s">
        <v>33</v>
      </c>
      <c r="AX556" s="14" t="s">
        <v>79</v>
      </c>
      <c r="AY556" s="255" t="s">
        <v>162</v>
      </c>
    </row>
    <row r="557" s="2" customFormat="1" ht="16.5" customHeight="1">
      <c r="A557" s="40"/>
      <c r="B557" s="41"/>
      <c r="C557" s="256" t="s">
        <v>842</v>
      </c>
      <c r="D557" s="256" t="s">
        <v>237</v>
      </c>
      <c r="E557" s="257" t="s">
        <v>1942</v>
      </c>
      <c r="F557" s="258" t="s">
        <v>1943</v>
      </c>
      <c r="G557" s="259" t="s">
        <v>245</v>
      </c>
      <c r="H557" s="260">
        <v>199.696</v>
      </c>
      <c r="I557" s="261"/>
      <c r="J557" s="262">
        <f>ROUND(I557*H557,2)</f>
        <v>0</v>
      </c>
      <c r="K557" s="258" t="s">
        <v>168</v>
      </c>
      <c r="L557" s="263"/>
      <c r="M557" s="264" t="s">
        <v>19</v>
      </c>
      <c r="N557" s="265" t="s">
        <v>43</v>
      </c>
      <c r="O557" s="86"/>
      <c r="P557" s="223">
        <f>O557*H557</f>
        <v>0</v>
      </c>
      <c r="Q557" s="223">
        <v>0.017999999999999999</v>
      </c>
      <c r="R557" s="223">
        <f>Q557*H557</f>
        <v>3.5945279999999995</v>
      </c>
      <c r="S557" s="223">
        <v>0</v>
      </c>
      <c r="T557" s="224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25" t="s">
        <v>378</v>
      </c>
      <c r="AT557" s="225" t="s">
        <v>237</v>
      </c>
      <c r="AU557" s="225" t="s">
        <v>81</v>
      </c>
      <c r="AY557" s="19" t="s">
        <v>162</v>
      </c>
      <c r="BE557" s="226">
        <f>IF(N557="základní",J557,0)</f>
        <v>0</v>
      </c>
      <c r="BF557" s="226">
        <f>IF(N557="snížená",J557,0)</f>
        <v>0</v>
      </c>
      <c r="BG557" s="226">
        <f>IF(N557="zákl. přenesená",J557,0)</f>
        <v>0</v>
      </c>
      <c r="BH557" s="226">
        <f>IF(N557="sníž. přenesená",J557,0)</f>
        <v>0</v>
      </c>
      <c r="BI557" s="226">
        <f>IF(N557="nulová",J557,0)</f>
        <v>0</v>
      </c>
      <c r="BJ557" s="19" t="s">
        <v>79</v>
      </c>
      <c r="BK557" s="226">
        <f>ROUND(I557*H557,2)</f>
        <v>0</v>
      </c>
      <c r="BL557" s="19" t="s">
        <v>275</v>
      </c>
      <c r="BM557" s="225" t="s">
        <v>1964</v>
      </c>
    </row>
    <row r="558" s="2" customFormat="1">
      <c r="A558" s="40"/>
      <c r="B558" s="41"/>
      <c r="C558" s="42"/>
      <c r="D558" s="227" t="s">
        <v>171</v>
      </c>
      <c r="E558" s="42"/>
      <c r="F558" s="228" t="s">
        <v>1943</v>
      </c>
      <c r="G558" s="42"/>
      <c r="H558" s="42"/>
      <c r="I558" s="229"/>
      <c r="J558" s="42"/>
      <c r="K558" s="42"/>
      <c r="L558" s="46"/>
      <c r="M558" s="230"/>
      <c r="N558" s="231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171</v>
      </c>
      <c r="AU558" s="19" t="s">
        <v>81</v>
      </c>
    </row>
    <row r="559" s="13" customFormat="1">
      <c r="A559" s="13"/>
      <c r="B559" s="234"/>
      <c r="C559" s="235"/>
      <c r="D559" s="227" t="s">
        <v>175</v>
      </c>
      <c r="E559" s="236" t="s">
        <v>19</v>
      </c>
      <c r="F559" s="237" t="s">
        <v>1850</v>
      </c>
      <c r="G559" s="235"/>
      <c r="H559" s="238">
        <v>134.62000000000001</v>
      </c>
      <c r="I559" s="239"/>
      <c r="J559" s="235"/>
      <c r="K559" s="235"/>
      <c r="L559" s="240"/>
      <c r="M559" s="241"/>
      <c r="N559" s="242"/>
      <c r="O559" s="242"/>
      <c r="P559" s="242"/>
      <c r="Q559" s="242"/>
      <c r="R559" s="242"/>
      <c r="S559" s="242"/>
      <c r="T559" s="24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4" t="s">
        <v>175</v>
      </c>
      <c r="AU559" s="244" t="s">
        <v>81</v>
      </c>
      <c r="AV559" s="13" t="s">
        <v>81</v>
      </c>
      <c r="AW559" s="13" t="s">
        <v>33</v>
      </c>
      <c r="AX559" s="13" t="s">
        <v>72</v>
      </c>
      <c r="AY559" s="244" t="s">
        <v>162</v>
      </c>
    </row>
    <row r="560" s="13" customFormat="1">
      <c r="A560" s="13"/>
      <c r="B560" s="234"/>
      <c r="C560" s="235"/>
      <c r="D560" s="227" t="s">
        <v>175</v>
      </c>
      <c r="E560" s="236" t="s">
        <v>19</v>
      </c>
      <c r="F560" s="237" t="s">
        <v>1851</v>
      </c>
      <c r="G560" s="235"/>
      <c r="H560" s="238">
        <v>19.399999999999999</v>
      </c>
      <c r="I560" s="239"/>
      <c r="J560" s="235"/>
      <c r="K560" s="235"/>
      <c r="L560" s="240"/>
      <c r="M560" s="241"/>
      <c r="N560" s="242"/>
      <c r="O560" s="242"/>
      <c r="P560" s="242"/>
      <c r="Q560" s="242"/>
      <c r="R560" s="242"/>
      <c r="S560" s="242"/>
      <c r="T560" s="24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4" t="s">
        <v>175</v>
      </c>
      <c r="AU560" s="244" t="s">
        <v>81</v>
      </c>
      <c r="AV560" s="13" t="s">
        <v>81</v>
      </c>
      <c r="AW560" s="13" t="s">
        <v>33</v>
      </c>
      <c r="AX560" s="13" t="s">
        <v>72</v>
      </c>
      <c r="AY560" s="244" t="s">
        <v>162</v>
      </c>
    </row>
    <row r="561" s="13" customFormat="1">
      <c r="A561" s="13"/>
      <c r="B561" s="234"/>
      <c r="C561" s="235"/>
      <c r="D561" s="227" t="s">
        <v>175</v>
      </c>
      <c r="E561" s="236" t="s">
        <v>19</v>
      </c>
      <c r="F561" s="237" t="s">
        <v>1963</v>
      </c>
      <c r="G561" s="235"/>
      <c r="H561" s="238">
        <v>15.4</v>
      </c>
      <c r="I561" s="239"/>
      <c r="J561" s="235"/>
      <c r="K561" s="235"/>
      <c r="L561" s="240"/>
      <c r="M561" s="241"/>
      <c r="N561" s="242"/>
      <c r="O561" s="242"/>
      <c r="P561" s="242"/>
      <c r="Q561" s="242"/>
      <c r="R561" s="242"/>
      <c r="S561" s="242"/>
      <c r="T561" s="24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4" t="s">
        <v>175</v>
      </c>
      <c r="AU561" s="244" t="s">
        <v>81</v>
      </c>
      <c r="AV561" s="13" t="s">
        <v>81</v>
      </c>
      <c r="AW561" s="13" t="s">
        <v>33</v>
      </c>
      <c r="AX561" s="13" t="s">
        <v>72</v>
      </c>
      <c r="AY561" s="244" t="s">
        <v>162</v>
      </c>
    </row>
    <row r="562" s="13" customFormat="1">
      <c r="A562" s="13"/>
      <c r="B562" s="234"/>
      <c r="C562" s="235"/>
      <c r="D562" s="227" t="s">
        <v>175</v>
      </c>
      <c r="E562" s="236" t="s">
        <v>19</v>
      </c>
      <c r="F562" s="237" t="s">
        <v>1852</v>
      </c>
      <c r="G562" s="235"/>
      <c r="H562" s="238">
        <v>20.766999999999999</v>
      </c>
      <c r="I562" s="239"/>
      <c r="J562" s="235"/>
      <c r="K562" s="235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175</v>
      </c>
      <c r="AU562" s="244" t="s">
        <v>81</v>
      </c>
      <c r="AV562" s="13" t="s">
        <v>81</v>
      </c>
      <c r="AW562" s="13" t="s">
        <v>33</v>
      </c>
      <c r="AX562" s="13" t="s">
        <v>72</v>
      </c>
      <c r="AY562" s="244" t="s">
        <v>162</v>
      </c>
    </row>
    <row r="563" s="14" customFormat="1">
      <c r="A563" s="14"/>
      <c r="B563" s="245"/>
      <c r="C563" s="246"/>
      <c r="D563" s="227" t="s">
        <v>175</v>
      </c>
      <c r="E563" s="247" t="s">
        <v>19</v>
      </c>
      <c r="F563" s="248" t="s">
        <v>177</v>
      </c>
      <c r="G563" s="246"/>
      <c r="H563" s="249">
        <v>190.18700000000001</v>
      </c>
      <c r="I563" s="250"/>
      <c r="J563" s="246"/>
      <c r="K563" s="246"/>
      <c r="L563" s="251"/>
      <c r="M563" s="252"/>
      <c r="N563" s="253"/>
      <c r="O563" s="253"/>
      <c r="P563" s="253"/>
      <c r="Q563" s="253"/>
      <c r="R563" s="253"/>
      <c r="S563" s="253"/>
      <c r="T563" s="25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5" t="s">
        <v>175</v>
      </c>
      <c r="AU563" s="255" t="s">
        <v>81</v>
      </c>
      <c r="AV563" s="14" t="s">
        <v>169</v>
      </c>
      <c r="AW563" s="14" t="s">
        <v>33</v>
      </c>
      <c r="AX563" s="14" t="s">
        <v>79</v>
      </c>
      <c r="AY563" s="255" t="s">
        <v>162</v>
      </c>
    </row>
    <row r="564" s="13" customFormat="1">
      <c r="A564" s="13"/>
      <c r="B564" s="234"/>
      <c r="C564" s="235"/>
      <c r="D564" s="227" t="s">
        <v>175</v>
      </c>
      <c r="E564" s="235"/>
      <c r="F564" s="237" t="s">
        <v>1965</v>
      </c>
      <c r="G564" s="235"/>
      <c r="H564" s="238">
        <v>199.696</v>
      </c>
      <c r="I564" s="239"/>
      <c r="J564" s="235"/>
      <c r="K564" s="235"/>
      <c r="L564" s="240"/>
      <c r="M564" s="241"/>
      <c r="N564" s="242"/>
      <c r="O564" s="242"/>
      <c r="P564" s="242"/>
      <c r="Q564" s="242"/>
      <c r="R564" s="242"/>
      <c r="S564" s="242"/>
      <c r="T564" s="24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4" t="s">
        <v>175</v>
      </c>
      <c r="AU564" s="244" t="s">
        <v>81</v>
      </c>
      <c r="AV564" s="13" t="s">
        <v>81</v>
      </c>
      <c r="AW564" s="13" t="s">
        <v>4</v>
      </c>
      <c r="AX564" s="13" t="s">
        <v>79</v>
      </c>
      <c r="AY564" s="244" t="s">
        <v>162</v>
      </c>
    </row>
    <row r="565" s="2" customFormat="1" ht="24.15" customHeight="1">
      <c r="A565" s="40"/>
      <c r="B565" s="41"/>
      <c r="C565" s="214" t="s">
        <v>1966</v>
      </c>
      <c r="D565" s="214" t="s">
        <v>164</v>
      </c>
      <c r="E565" s="215" t="s">
        <v>1967</v>
      </c>
      <c r="F565" s="216" t="s">
        <v>1968</v>
      </c>
      <c r="G565" s="217" t="s">
        <v>245</v>
      </c>
      <c r="H565" s="218">
        <v>12.5</v>
      </c>
      <c r="I565" s="219"/>
      <c r="J565" s="220">
        <f>ROUND(I565*H565,2)</f>
        <v>0</v>
      </c>
      <c r="K565" s="216" t="s">
        <v>168</v>
      </c>
      <c r="L565" s="46"/>
      <c r="M565" s="221" t="s">
        <v>19</v>
      </c>
      <c r="N565" s="222" t="s">
        <v>43</v>
      </c>
      <c r="O565" s="86"/>
      <c r="P565" s="223">
        <f>O565*H565</f>
        <v>0</v>
      </c>
      <c r="Q565" s="223">
        <v>0.015060000000000001</v>
      </c>
      <c r="R565" s="223">
        <f>Q565*H565</f>
        <v>0.18825</v>
      </c>
      <c r="S565" s="223">
        <v>0</v>
      </c>
      <c r="T565" s="224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25" t="s">
        <v>275</v>
      </c>
      <c r="AT565" s="225" t="s">
        <v>164</v>
      </c>
      <c r="AU565" s="225" t="s">
        <v>81</v>
      </c>
      <c r="AY565" s="19" t="s">
        <v>162</v>
      </c>
      <c r="BE565" s="226">
        <f>IF(N565="základní",J565,0)</f>
        <v>0</v>
      </c>
      <c r="BF565" s="226">
        <f>IF(N565="snížená",J565,0)</f>
        <v>0</v>
      </c>
      <c r="BG565" s="226">
        <f>IF(N565="zákl. přenesená",J565,0)</f>
        <v>0</v>
      </c>
      <c r="BH565" s="226">
        <f>IF(N565="sníž. přenesená",J565,0)</f>
        <v>0</v>
      </c>
      <c r="BI565" s="226">
        <f>IF(N565="nulová",J565,0)</f>
        <v>0</v>
      </c>
      <c r="BJ565" s="19" t="s">
        <v>79</v>
      </c>
      <c r="BK565" s="226">
        <f>ROUND(I565*H565,2)</f>
        <v>0</v>
      </c>
      <c r="BL565" s="19" t="s">
        <v>275</v>
      </c>
      <c r="BM565" s="225" t="s">
        <v>1969</v>
      </c>
    </row>
    <row r="566" s="2" customFormat="1">
      <c r="A566" s="40"/>
      <c r="B566" s="41"/>
      <c r="C566" s="42"/>
      <c r="D566" s="227" t="s">
        <v>171</v>
      </c>
      <c r="E566" s="42"/>
      <c r="F566" s="228" t="s">
        <v>1970</v>
      </c>
      <c r="G566" s="42"/>
      <c r="H566" s="42"/>
      <c r="I566" s="229"/>
      <c r="J566" s="42"/>
      <c r="K566" s="42"/>
      <c r="L566" s="46"/>
      <c r="M566" s="230"/>
      <c r="N566" s="231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171</v>
      </c>
      <c r="AU566" s="19" t="s">
        <v>81</v>
      </c>
    </row>
    <row r="567" s="2" customFormat="1">
      <c r="A567" s="40"/>
      <c r="B567" s="41"/>
      <c r="C567" s="42"/>
      <c r="D567" s="232" t="s">
        <v>173</v>
      </c>
      <c r="E567" s="42"/>
      <c r="F567" s="233" t="s">
        <v>1971</v>
      </c>
      <c r="G567" s="42"/>
      <c r="H567" s="42"/>
      <c r="I567" s="229"/>
      <c r="J567" s="42"/>
      <c r="K567" s="42"/>
      <c r="L567" s="46"/>
      <c r="M567" s="230"/>
      <c r="N567" s="231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173</v>
      </c>
      <c r="AU567" s="19" t="s">
        <v>81</v>
      </c>
    </row>
    <row r="568" s="2" customFormat="1" ht="24.15" customHeight="1">
      <c r="A568" s="40"/>
      <c r="B568" s="41"/>
      <c r="C568" s="214" t="s">
        <v>1972</v>
      </c>
      <c r="D568" s="214" t="s">
        <v>164</v>
      </c>
      <c r="E568" s="215" t="s">
        <v>1973</v>
      </c>
      <c r="F568" s="216" t="s">
        <v>1974</v>
      </c>
      <c r="G568" s="217" t="s">
        <v>212</v>
      </c>
      <c r="H568" s="218">
        <v>4.9199999999999999</v>
      </c>
      <c r="I568" s="219"/>
      <c r="J568" s="220">
        <f>ROUND(I568*H568,2)</f>
        <v>0</v>
      </c>
      <c r="K568" s="216" t="s">
        <v>168</v>
      </c>
      <c r="L568" s="46"/>
      <c r="M568" s="221" t="s">
        <v>19</v>
      </c>
      <c r="N568" s="222" t="s">
        <v>43</v>
      </c>
      <c r="O568" s="86"/>
      <c r="P568" s="223">
        <f>O568*H568</f>
        <v>0</v>
      </c>
      <c r="Q568" s="223">
        <v>0</v>
      </c>
      <c r="R568" s="223">
        <f>Q568*H568</f>
        <v>0</v>
      </c>
      <c r="S568" s="223">
        <v>0</v>
      </c>
      <c r="T568" s="224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25" t="s">
        <v>275</v>
      </c>
      <c r="AT568" s="225" t="s">
        <v>164</v>
      </c>
      <c r="AU568" s="225" t="s">
        <v>81</v>
      </c>
      <c r="AY568" s="19" t="s">
        <v>162</v>
      </c>
      <c r="BE568" s="226">
        <f>IF(N568="základní",J568,0)</f>
        <v>0</v>
      </c>
      <c r="BF568" s="226">
        <f>IF(N568="snížená",J568,0)</f>
        <v>0</v>
      </c>
      <c r="BG568" s="226">
        <f>IF(N568="zákl. přenesená",J568,0)</f>
        <v>0</v>
      </c>
      <c r="BH568" s="226">
        <f>IF(N568="sníž. přenesená",J568,0)</f>
        <v>0</v>
      </c>
      <c r="BI568" s="226">
        <f>IF(N568="nulová",J568,0)</f>
        <v>0</v>
      </c>
      <c r="BJ568" s="19" t="s">
        <v>79</v>
      </c>
      <c r="BK568" s="226">
        <f>ROUND(I568*H568,2)</f>
        <v>0</v>
      </c>
      <c r="BL568" s="19" t="s">
        <v>275</v>
      </c>
      <c r="BM568" s="225" t="s">
        <v>1975</v>
      </c>
    </row>
    <row r="569" s="2" customFormat="1">
      <c r="A569" s="40"/>
      <c r="B569" s="41"/>
      <c r="C569" s="42"/>
      <c r="D569" s="227" t="s">
        <v>171</v>
      </c>
      <c r="E569" s="42"/>
      <c r="F569" s="228" t="s">
        <v>1976</v>
      </c>
      <c r="G569" s="42"/>
      <c r="H569" s="42"/>
      <c r="I569" s="229"/>
      <c r="J569" s="42"/>
      <c r="K569" s="42"/>
      <c r="L569" s="46"/>
      <c r="M569" s="230"/>
      <c r="N569" s="231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171</v>
      </c>
      <c r="AU569" s="19" t="s">
        <v>81</v>
      </c>
    </row>
    <row r="570" s="2" customFormat="1">
      <c r="A570" s="40"/>
      <c r="B570" s="41"/>
      <c r="C570" s="42"/>
      <c r="D570" s="232" t="s">
        <v>173</v>
      </c>
      <c r="E570" s="42"/>
      <c r="F570" s="233" t="s">
        <v>1977</v>
      </c>
      <c r="G570" s="42"/>
      <c r="H570" s="42"/>
      <c r="I570" s="229"/>
      <c r="J570" s="42"/>
      <c r="K570" s="42"/>
      <c r="L570" s="46"/>
      <c r="M570" s="230"/>
      <c r="N570" s="231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173</v>
      </c>
      <c r="AU570" s="19" t="s">
        <v>81</v>
      </c>
    </row>
    <row r="571" s="2" customFormat="1" ht="37.8" customHeight="1">
      <c r="A571" s="40"/>
      <c r="B571" s="41"/>
      <c r="C571" s="214" t="s">
        <v>1978</v>
      </c>
      <c r="D571" s="214" t="s">
        <v>164</v>
      </c>
      <c r="E571" s="215" t="s">
        <v>1979</v>
      </c>
      <c r="F571" s="216" t="s">
        <v>1980</v>
      </c>
      <c r="G571" s="217" t="s">
        <v>212</v>
      </c>
      <c r="H571" s="218">
        <v>4.9199999999999999</v>
      </c>
      <c r="I571" s="219"/>
      <c r="J571" s="220">
        <f>ROUND(I571*H571,2)</f>
        <v>0</v>
      </c>
      <c r="K571" s="216" t="s">
        <v>168</v>
      </c>
      <c r="L571" s="46"/>
      <c r="M571" s="221" t="s">
        <v>19</v>
      </c>
      <c r="N571" s="222" t="s">
        <v>43</v>
      </c>
      <c r="O571" s="86"/>
      <c r="P571" s="223">
        <f>O571*H571</f>
        <v>0</v>
      </c>
      <c r="Q571" s="223">
        <v>0</v>
      </c>
      <c r="R571" s="223">
        <f>Q571*H571</f>
        <v>0</v>
      </c>
      <c r="S571" s="223">
        <v>0</v>
      </c>
      <c r="T571" s="224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25" t="s">
        <v>275</v>
      </c>
      <c r="AT571" s="225" t="s">
        <v>164</v>
      </c>
      <c r="AU571" s="225" t="s">
        <v>81</v>
      </c>
      <c r="AY571" s="19" t="s">
        <v>162</v>
      </c>
      <c r="BE571" s="226">
        <f>IF(N571="základní",J571,0)</f>
        <v>0</v>
      </c>
      <c r="BF571" s="226">
        <f>IF(N571="snížená",J571,0)</f>
        <v>0</v>
      </c>
      <c r="BG571" s="226">
        <f>IF(N571="zákl. přenesená",J571,0)</f>
        <v>0</v>
      </c>
      <c r="BH571" s="226">
        <f>IF(N571="sníž. přenesená",J571,0)</f>
        <v>0</v>
      </c>
      <c r="BI571" s="226">
        <f>IF(N571="nulová",J571,0)</f>
        <v>0</v>
      </c>
      <c r="BJ571" s="19" t="s">
        <v>79</v>
      </c>
      <c r="BK571" s="226">
        <f>ROUND(I571*H571,2)</f>
        <v>0</v>
      </c>
      <c r="BL571" s="19" t="s">
        <v>275</v>
      </c>
      <c r="BM571" s="225" t="s">
        <v>1981</v>
      </c>
    </row>
    <row r="572" s="2" customFormat="1">
      <c r="A572" s="40"/>
      <c r="B572" s="41"/>
      <c r="C572" s="42"/>
      <c r="D572" s="227" t="s">
        <v>171</v>
      </c>
      <c r="E572" s="42"/>
      <c r="F572" s="228" t="s">
        <v>1982</v>
      </c>
      <c r="G572" s="42"/>
      <c r="H572" s="42"/>
      <c r="I572" s="229"/>
      <c r="J572" s="42"/>
      <c r="K572" s="42"/>
      <c r="L572" s="46"/>
      <c r="M572" s="230"/>
      <c r="N572" s="231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171</v>
      </c>
      <c r="AU572" s="19" t="s">
        <v>81</v>
      </c>
    </row>
    <row r="573" s="2" customFormat="1">
      <c r="A573" s="40"/>
      <c r="B573" s="41"/>
      <c r="C573" s="42"/>
      <c r="D573" s="232" t="s">
        <v>173</v>
      </c>
      <c r="E573" s="42"/>
      <c r="F573" s="233" t="s">
        <v>1983</v>
      </c>
      <c r="G573" s="42"/>
      <c r="H573" s="42"/>
      <c r="I573" s="229"/>
      <c r="J573" s="42"/>
      <c r="K573" s="42"/>
      <c r="L573" s="46"/>
      <c r="M573" s="230"/>
      <c r="N573" s="231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173</v>
      </c>
      <c r="AU573" s="19" t="s">
        <v>81</v>
      </c>
    </row>
    <row r="574" s="12" customFormat="1" ht="22.8" customHeight="1">
      <c r="A574" s="12"/>
      <c r="B574" s="198"/>
      <c r="C574" s="199"/>
      <c r="D574" s="200" t="s">
        <v>71</v>
      </c>
      <c r="E574" s="212" t="s">
        <v>1984</v>
      </c>
      <c r="F574" s="212" t="s">
        <v>1985</v>
      </c>
      <c r="G574" s="199"/>
      <c r="H574" s="199"/>
      <c r="I574" s="202"/>
      <c r="J574" s="213">
        <f>BK574</f>
        <v>0</v>
      </c>
      <c r="K574" s="199"/>
      <c r="L574" s="204"/>
      <c r="M574" s="205"/>
      <c r="N574" s="206"/>
      <c r="O574" s="206"/>
      <c r="P574" s="207">
        <f>SUM(P575:P659)</f>
        <v>0</v>
      </c>
      <c r="Q574" s="206"/>
      <c r="R574" s="207">
        <f>SUM(R575:R659)</f>
        <v>0.16276210000000002</v>
      </c>
      <c r="S574" s="206"/>
      <c r="T574" s="208">
        <f>SUM(T575:T659)</f>
        <v>0.0058450000000000004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9" t="s">
        <v>81</v>
      </c>
      <c r="AT574" s="210" t="s">
        <v>71</v>
      </c>
      <c r="AU574" s="210" t="s">
        <v>79</v>
      </c>
      <c r="AY574" s="209" t="s">
        <v>162</v>
      </c>
      <c r="BK574" s="211">
        <f>SUM(BK575:BK659)</f>
        <v>0</v>
      </c>
    </row>
    <row r="575" s="2" customFormat="1" ht="16.5" customHeight="1">
      <c r="A575" s="40"/>
      <c r="B575" s="41"/>
      <c r="C575" s="214" t="s">
        <v>1986</v>
      </c>
      <c r="D575" s="214" t="s">
        <v>164</v>
      </c>
      <c r="E575" s="215" t="s">
        <v>1987</v>
      </c>
      <c r="F575" s="216" t="s">
        <v>1988</v>
      </c>
      <c r="G575" s="217" t="s">
        <v>300</v>
      </c>
      <c r="H575" s="218">
        <v>3.5</v>
      </c>
      <c r="I575" s="219"/>
      <c r="J575" s="220">
        <f>ROUND(I575*H575,2)</f>
        <v>0</v>
      </c>
      <c r="K575" s="216" t="s">
        <v>168</v>
      </c>
      <c r="L575" s="46"/>
      <c r="M575" s="221" t="s">
        <v>19</v>
      </c>
      <c r="N575" s="222" t="s">
        <v>43</v>
      </c>
      <c r="O575" s="86"/>
      <c r="P575" s="223">
        <f>O575*H575</f>
        <v>0</v>
      </c>
      <c r="Q575" s="223">
        <v>0</v>
      </c>
      <c r="R575" s="223">
        <f>Q575*H575</f>
        <v>0</v>
      </c>
      <c r="S575" s="223">
        <v>0.00167</v>
      </c>
      <c r="T575" s="224">
        <f>S575*H575</f>
        <v>0.0058450000000000004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25" t="s">
        <v>275</v>
      </c>
      <c r="AT575" s="225" t="s">
        <v>164</v>
      </c>
      <c r="AU575" s="225" t="s">
        <v>81</v>
      </c>
      <c r="AY575" s="19" t="s">
        <v>162</v>
      </c>
      <c r="BE575" s="226">
        <f>IF(N575="základní",J575,0)</f>
        <v>0</v>
      </c>
      <c r="BF575" s="226">
        <f>IF(N575="snížená",J575,0)</f>
        <v>0</v>
      </c>
      <c r="BG575" s="226">
        <f>IF(N575="zákl. přenesená",J575,0)</f>
        <v>0</v>
      </c>
      <c r="BH575" s="226">
        <f>IF(N575="sníž. přenesená",J575,0)</f>
        <v>0</v>
      </c>
      <c r="BI575" s="226">
        <f>IF(N575="nulová",J575,0)</f>
        <v>0</v>
      </c>
      <c r="BJ575" s="19" t="s">
        <v>79</v>
      </c>
      <c r="BK575" s="226">
        <f>ROUND(I575*H575,2)</f>
        <v>0</v>
      </c>
      <c r="BL575" s="19" t="s">
        <v>275</v>
      </c>
      <c r="BM575" s="225" t="s">
        <v>1989</v>
      </c>
    </row>
    <row r="576" s="2" customFormat="1">
      <c r="A576" s="40"/>
      <c r="B576" s="41"/>
      <c r="C576" s="42"/>
      <c r="D576" s="227" t="s">
        <v>171</v>
      </c>
      <c r="E576" s="42"/>
      <c r="F576" s="228" t="s">
        <v>1990</v>
      </c>
      <c r="G576" s="42"/>
      <c r="H576" s="42"/>
      <c r="I576" s="229"/>
      <c r="J576" s="42"/>
      <c r="K576" s="42"/>
      <c r="L576" s="46"/>
      <c r="M576" s="230"/>
      <c r="N576" s="231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171</v>
      </c>
      <c r="AU576" s="19" t="s">
        <v>81</v>
      </c>
    </row>
    <row r="577" s="2" customFormat="1">
      <c r="A577" s="40"/>
      <c r="B577" s="41"/>
      <c r="C577" s="42"/>
      <c r="D577" s="232" t="s">
        <v>173</v>
      </c>
      <c r="E577" s="42"/>
      <c r="F577" s="233" t="s">
        <v>1991</v>
      </c>
      <c r="G577" s="42"/>
      <c r="H577" s="42"/>
      <c r="I577" s="229"/>
      <c r="J577" s="42"/>
      <c r="K577" s="42"/>
      <c r="L577" s="46"/>
      <c r="M577" s="230"/>
      <c r="N577" s="231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173</v>
      </c>
      <c r="AU577" s="19" t="s">
        <v>81</v>
      </c>
    </row>
    <row r="578" s="13" customFormat="1">
      <c r="A578" s="13"/>
      <c r="B578" s="234"/>
      <c r="C578" s="235"/>
      <c r="D578" s="227" t="s">
        <v>175</v>
      </c>
      <c r="E578" s="236" t="s">
        <v>19</v>
      </c>
      <c r="F578" s="237" t="s">
        <v>1992</v>
      </c>
      <c r="G578" s="235"/>
      <c r="H578" s="238">
        <v>3.5</v>
      </c>
      <c r="I578" s="239"/>
      <c r="J578" s="235"/>
      <c r="K578" s="235"/>
      <c r="L578" s="240"/>
      <c r="M578" s="241"/>
      <c r="N578" s="242"/>
      <c r="O578" s="242"/>
      <c r="P578" s="242"/>
      <c r="Q578" s="242"/>
      <c r="R578" s="242"/>
      <c r="S578" s="242"/>
      <c r="T578" s="24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4" t="s">
        <v>175</v>
      </c>
      <c r="AU578" s="244" t="s">
        <v>81</v>
      </c>
      <c r="AV578" s="13" t="s">
        <v>81</v>
      </c>
      <c r="AW578" s="13" t="s">
        <v>33</v>
      </c>
      <c r="AX578" s="13" t="s">
        <v>79</v>
      </c>
      <c r="AY578" s="244" t="s">
        <v>162</v>
      </c>
    </row>
    <row r="579" s="2" customFormat="1" ht="16.5" customHeight="1">
      <c r="A579" s="40"/>
      <c r="B579" s="41"/>
      <c r="C579" s="214" t="s">
        <v>1993</v>
      </c>
      <c r="D579" s="214" t="s">
        <v>164</v>
      </c>
      <c r="E579" s="215" t="s">
        <v>1994</v>
      </c>
      <c r="F579" s="216" t="s">
        <v>1995</v>
      </c>
      <c r="G579" s="217" t="s">
        <v>300</v>
      </c>
      <c r="H579" s="218">
        <v>10.5</v>
      </c>
      <c r="I579" s="219"/>
      <c r="J579" s="220">
        <f>ROUND(I579*H579,2)</f>
        <v>0</v>
      </c>
      <c r="K579" s="216" t="s">
        <v>388</v>
      </c>
      <c r="L579" s="46"/>
      <c r="M579" s="221" t="s">
        <v>19</v>
      </c>
      <c r="N579" s="222" t="s">
        <v>43</v>
      </c>
      <c r="O579" s="86"/>
      <c r="P579" s="223">
        <f>O579*H579</f>
        <v>0</v>
      </c>
      <c r="Q579" s="223">
        <v>0</v>
      </c>
      <c r="R579" s="223">
        <f>Q579*H579</f>
        <v>0</v>
      </c>
      <c r="S579" s="223">
        <v>0</v>
      </c>
      <c r="T579" s="224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25" t="s">
        <v>275</v>
      </c>
      <c r="AT579" s="225" t="s">
        <v>164</v>
      </c>
      <c r="AU579" s="225" t="s">
        <v>81</v>
      </c>
      <c r="AY579" s="19" t="s">
        <v>162</v>
      </c>
      <c r="BE579" s="226">
        <f>IF(N579="základní",J579,0)</f>
        <v>0</v>
      </c>
      <c r="BF579" s="226">
        <f>IF(N579="snížená",J579,0)</f>
        <v>0</v>
      </c>
      <c r="BG579" s="226">
        <f>IF(N579="zákl. přenesená",J579,0)</f>
        <v>0</v>
      </c>
      <c r="BH579" s="226">
        <f>IF(N579="sníž. přenesená",J579,0)</f>
        <v>0</v>
      </c>
      <c r="BI579" s="226">
        <f>IF(N579="nulová",J579,0)</f>
        <v>0</v>
      </c>
      <c r="BJ579" s="19" t="s">
        <v>79</v>
      </c>
      <c r="BK579" s="226">
        <f>ROUND(I579*H579,2)</f>
        <v>0</v>
      </c>
      <c r="BL579" s="19" t="s">
        <v>275</v>
      </c>
      <c r="BM579" s="225" t="s">
        <v>1996</v>
      </c>
    </row>
    <row r="580" s="2" customFormat="1">
      <c r="A580" s="40"/>
      <c r="B580" s="41"/>
      <c r="C580" s="42"/>
      <c r="D580" s="227" t="s">
        <v>171</v>
      </c>
      <c r="E580" s="42"/>
      <c r="F580" s="228" t="s">
        <v>1997</v>
      </c>
      <c r="G580" s="42"/>
      <c r="H580" s="42"/>
      <c r="I580" s="229"/>
      <c r="J580" s="42"/>
      <c r="K580" s="42"/>
      <c r="L580" s="46"/>
      <c r="M580" s="230"/>
      <c r="N580" s="231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171</v>
      </c>
      <c r="AU580" s="19" t="s">
        <v>81</v>
      </c>
    </row>
    <row r="581" s="13" customFormat="1">
      <c r="A581" s="13"/>
      <c r="B581" s="234"/>
      <c r="C581" s="235"/>
      <c r="D581" s="227" t="s">
        <v>175</v>
      </c>
      <c r="E581" s="236" t="s">
        <v>19</v>
      </c>
      <c r="F581" s="237" t="s">
        <v>1998</v>
      </c>
      <c r="G581" s="235"/>
      <c r="H581" s="238">
        <v>10.5</v>
      </c>
      <c r="I581" s="239"/>
      <c r="J581" s="235"/>
      <c r="K581" s="235"/>
      <c r="L581" s="240"/>
      <c r="M581" s="241"/>
      <c r="N581" s="242"/>
      <c r="O581" s="242"/>
      <c r="P581" s="242"/>
      <c r="Q581" s="242"/>
      <c r="R581" s="242"/>
      <c r="S581" s="242"/>
      <c r="T581" s="24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4" t="s">
        <v>175</v>
      </c>
      <c r="AU581" s="244" t="s">
        <v>81</v>
      </c>
      <c r="AV581" s="13" t="s">
        <v>81</v>
      </c>
      <c r="AW581" s="13" t="s">
        <v>33</v>
      </c>
      <c r="AX581" s="13" t="s">
        <v>79</v>
      </c>
      <c r="AY581" s="244" t="s">
        <v>162</v>
      </c>
    </row>
    <row r="582" s="2" customFormat="1" ht="24.15" customHeight="1">
      <c r="A582" s="40"/>
      <c r="B582" s="41"/>
      <c r="C582" s="256" t="s">
        <v>1999</v>
      </c>
      <c r="D582" s="256" t="s">
        <v>237</v>
      </c>
      <c r="E582" s="257" t="s">
        <v>2000</v>
      </c>
      <c r="F582" s="258" t="s">
        <v>2001</v>
      </c>
      <c r="G582" s="259" t="s">
        <v>300</v>
      </c>
      <c r="H582" s="260">
        <v>10.5</v>
      </c>
      <c r="I582" s="261"/>
      <c r="J582" s="262">
        <f>ROUND(I582*H582,2)</f>
        <v>0</v>
      </c>
      <c r="K582" s="258" t="s">
        <v>388</v>
      </c>
      <c r="L582" s="263"/>
      <c r="M582" s="264" t="s">
        <v>19</v>
      </c>
      <c r="N582" s="265" t="s">
        <v>43</v>
      </c>
      <c r="O582" s="86"/>
      <c r="P582" s="223">
        <f>O582*H582</f>
        <v>0</v>
      </c>
      <c r="Q582" s="223">
        <v>0.0019</v>
      </c>
      <c r="R582" s="223">
        <f>Q582*H582</f>
        <v>0.019949999999999999</v>
      </c>
      <c r="S582" s="223">
        <v>0</v>
      </c>
      <c r="T582" s="224">
        <f>S582*H582</f>
        <v>0</v>
      </c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R582" s="225" t="s">
        <v>378</v>
      </c>
      <c r="AT582" s="225" t="s">
        <v>237</v>
      </c>
      <c r="AU582" s="225" t="s">
        <v>81</v>
      </c>
      <c r="AY582" s="19" t="s">
        <v>162</v>
      </c>
      <c r="BE582" s="226">
        <f>IF(N582="základní",J582,0)</f>
        <v>0</v>
      </c>
      <c r="BF582" s="226">
        <f>IF(N582="snížená",J582,0)</f>
        <v>0</v>
      </c>
      <c r="BG582" s="226">
        <f>IF(N582="zákl. přenesená",J582,0)</f>
        <v>0</v>
      </c>
      <c r="BH582" s="226">
        <f>IF(N582="sníž. přenesená",J582,0)</f>
        <v>0</v>
      </c>
      <c r="BI582" s="226">
        <f>IF(N582="nulová",J582,0)</f>
        <v>0</v>
      </c>
      <c r="BJ582" s="19" t="s">
        <v>79</v>
      </c>
      <c r="BK582" s="226">
        <f>ROUND(I582*H582,2)</f>
        <v>0</v>
      </c>
      <c r="BL582" s="19" t="s">
        <v>275</v>
      </c>
      <c r="BM582" s="225" t="s">
        <v>2002</v>
      </c>
    </row>
    <row r="583" s="2" customFormat="1">
      <c r="A583" s="40"/>
      <c r="B583" s="41"/>
      <c r="C583" s="42"/>
      <c r="D583" s="227" t="s">
        <v>171</v>
      </c>
      <c r="E583" s="42"/>
      <c r="F583" s="228" t="s">
        <v>2001</v>
      </c>
      <c r="G583" s="42"/>
      <c r="H583" s="42"/>
      <c r="I583" s="229"/>
      <c r="J583" s="42"/>
      <c r="K583" s="42"/>
      <c r="L583" s="46"/>
      <c r="M583" s="230"/>
      <c r="N583" s="231"/>
      <c r="O583" s="86"/>
      <c r="P583" s="86"/>
      <c r="Q583" s="86"/>
      <c r="R583" s="86"/>
      <c r="S583" s="86"/>
      <c r="T583" s="87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T583" s="19" t="s">
        <v>171</v>
      </c>
      <c r="AU583" s="19" t="s">
        <v>81</v>
      </c>
    </row>
    <row r="584" s="13" customFormat="1">
      <c r="A584" s="13"/>
      <c r="B584" s="234"/>
      <c r="C584" s="235"/>
      <c r="D584" s="227" t="s">
        <v>175</v>
      </c>
      <c r="E584" s="236" t="s">
        <v>19</v>
      </c>
      <c r="F584" s="237" t="s">
        <v>1998</v>
      </c>
      <c r="G584" s="235"/>
      <c r="H584" s="238">
        <v>10.5</v>
      </c>
      <c r="I584" s="239"/>
      <c r="J584" s="235"/>
      <c r="K584" s="235"/>
      <c r="L584" s="240"/>
      <c r="M584" s="241"/>
      <c r="N584" s="242"/>
      <c r="O584" s="242"/>
      <c r="P584" s="242"/>
      <c r="Q584" s="242"/>
      <c r="R584" s="242"/>
      <c r="S584" s="242"/>
      <c r="T584" s="24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4" t="s">
        <v>175</v>
      </c>
      <c r="AU584" s="244" t="s">
        <v>81</v>
      </c>
      <c r="AV584" s="13" t="s">
        <v>81</v>
      </c>
      <c r="AW584" s="13" t="s">
        <v>33</v>
      </c>
      <c r="AX584" s="13" t="s">
        <v>79</v>
      </c>
      <c r="AY584" s="244" t="s">
        <v>162</v>
      </c>
    </row>
    <row r="585" s="2" customFormat="1" ht="16.5" customHeight="1">
      <c r="A585" s="40"/>
      <c r="B585" s="41"/>
      <c r="C585" s="214" t="s">
        <v>2003</v>
      </c>
      <c r="D585" s="214" t="s">
        <v>164</v>
      </c>
      <c r="E585" s="215" t="s">
        <v>2004</v>
      </c>
      <c r="F585" s="216" t="s">
        <v>2005</v>
      </c>
      <c r="G585" s="217" t="s">
        <v>300</v>
      </c>
      <c r="H585" s="218">
        <v>10.5</v>
      </c>
      <c r="I585" s="219"/>
      <c r="J585" s="220">
        <f>ROUND(I585*H585,2)</f>
        <v>0</v>
      </c>
      <c r="K585" s="216" t="s">
        <v>168</v>
      </c>
      <c r="L585" s="46"/>
      <c r="M585" s="221" t="s">
        <v>19</v>
      </c>
      <c r="N585" s="222" t="s">
        <v>43</v>
      </c>
      <c r="O585" s="86"/>
      <c r="P585" s="223">
        <f>O585*H585</f>
        <v>0</v>
      </c>
      <c r="Q585" s="223">
        <v>0</v>
      </c>
      <c r="R585" s="223">
        <f>Q585*H585</f>
        <v>0</v>
      </c>
      <c r="S585" s="223">
        <v>0</v>
      </c>
      <c r="T585" s="224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25" t="s">
        <v>275</v>
      </c>
      <c r="AT585" s="225" t="s">
        <v>164</v>
      </c>
      <c r="AU585" s="225" t="s">
        <v>81</v>
      </c>
      <c r="AY585" s="19" t="s">
        <v>162</v>
      </c>
      <c r="BE585" s="226">
        <f>IF(N585="základní",J585,0)</f>
        <v>0</v>
      </c>
      <c r="BF585" s="226">
        <f>IF(N585="snížená",J585,0)</f>
        <v>0</v>
      </c>
      <c r="BG585" s="226">
        <f>IF(N585="zákl. přenesená",J585,0)</f>
        <v>0</v>
      </c>
      <c r="BH585" s="226">
        <f>IF(N585="sníž. přenesená",J585,0)</f>
        <v>0</v>
      </c>
      <c r="BI585" s="226">
        <f>IF(N585="nulová",J585,0)</f>
        <v>0</v>
      </c>
      <c r="BJ585" s="19" t="s">
        <v>79</v>
      </c>
      <c r="BK585" s="226">
        <f>ROUND(I585*H585,2)</f>
        <v>0</v>
      </c>
      <c r="BL585" s="19" t="s">
        <v>275</v>
      </c>
      <c r="BM585" s="225" t="s">
        <v>2006</v>
      </c>
    </row>
    <row r="586" s="2" customFormat="1">
      <c r="A586" s="40"/>
      <c r="B586" s="41"/>
      <c r="C586" s="42"/>
      <c r="D586" s="227" t="s">
        <v>171</v>
      </c>
      <c r="E586" s="42"/>
      <c r="F586" s="228" t="s">
        <v>2007</v>
      </c>
      <c r="G586" s="42"/>
      <c r="H586" s="42"/>
      <c r="I586" s="229"/>
      <c r="J586" s="42"/>
      <c r="K586" s="42"/>
      <c r="L586" s="46"/>
      <c r="M586" s="230"/>
      <c r="N586" s="231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171</v>
      </c>
      <c r="AU586" s="19" t="s">
        <v>81</v>
      </c>
    </row>
    <row r="587" s="2" customFormat="1">
      <c r="A587" s="40"/>
      <c r="B587" s="41"/>
      <c r="C587" s="42"/>
      <c r="D587" s="232" t="s">
        <v>173</v>
      </c>
      <c r="E587" s="42"/>
      <c r="F587" s="233" t="s">
        <v>2008</v>
      </c>
      <c r="G587" s="42"/>
      <c r="H587" s="42"/>
      <c r="I587" s="229"/>
      <c r="J587" s="42"/>
      <c r="K587" s="42"/>
      <c r="L587" s="46"/>
      <c r="M587" s="230"/>
      <c r="N587" s="231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173</v>
      </c>
      <c r="AU587" s="19" t="s">
        <v>81</v>
      </c>
    </row>
    <row r="588" s="13" customFormat="1">
      <c r="A588" s="13"/>
      <c r="B588" s="234"/>
      <c r="C588" s="235"/>
      <c r="D588" s="227" t="s">
        <v>175</v>
      </c>
      <c r="E588" s="236" t="s">
        <v>19</v>
      </c>
      <c r="F588" s="237" t="s">
        <v>1998</v>
      </c>
      <c r="G588" s="235"/>
      <c r="H588" s="238">
        <v>10.5</v>
      </c>
      <c r="I588" s="239"/>
      <c r="J588" s="235"/>
      <c r="K588" s="235"/>
      <c r="L588" s="240"/>
      <c r="M588" s="241"/>
      <c r="N588" s="242"/>
      <c r="O588" s="242"/>
      <c r="P588" s="242"/>
      <c r="Q588" s="242"/>
      <c r="R588" s="242"/>
      <c r="S588" s="242"/>
      <c r="T588" s="24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4" t="s">
        <v>175</v>
      </c>
      <c r="AU588" s="244" t="s">
        <v>81</v>
      </c>
      <c r="AV588" s="13" t="s">
        <v>81</v>
      </c>
      <c r="AW588" s="13" t="s">
        <v>33</v>
      </c>
      <c r="AX588" s="13" t="s">
        <v>79</v>
      </c>
      <c r="AY588" s="244" t="s">
        <v>162</v>
      </c>
    </row>
    <row r="589" s="2" customFormat="1" ht="24.15" customHeight="1">
      <c r="A589" s="40"/>
      <c r="B589" s="41"/>
      <c r="C589" s="256" t="s">
        <v>2009</v>
      </c>
      <c r="D589" s="256" t="s">
        <v>237</v>
      </c>
      <c r="E589" s="257" t="s">
        <v>2010</v>
      </c>
      <c r="F589" s="258" t="s">
        <v>2011</v>
      </c>
      <c r="G589" s="259" t="s">
        <v>300</v>
      </c>
      <c r="H589" s="260">
        <v>10.5</v>
      </c>
      <c r="I589" s="261"/>
      <c r="J589" s="262">
        <f>ROUND(I589*H589,2)</f>
        <v>0</v>
      </c>
      <c r="K589" s="258" t="s">
        <v>388</v>
      </c>
      <c r="L589" s="263"/>
      <c r="M589" s="264" t="s">
        <v>19</v>
      </c>
      <c r="N589" s="265" t="s">
        <v>43</v>
      </c>
      <c r="O589" s="86"/>
      <c r="P589" s="223">
        <f>O589*H589</f>
        <v>0</v>
      </c>
      <c r="Q589" s="223">
        <v>0.0019</v>
      </c>
      <c r="R589" s="223">
        <f>Q589*H589</f>
        <v>0.019949999999999999</v>
      </c>
      <c r="S589" s="223">
        <v>0</v>
      </c>
      <c r="T589" s="224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25" t="s">
        <v>378</v>
      </c>
      <c r="AT589" s="225" t="s">
        <v>237</v>
      </c>
      <c r="AU589" s="225" t="s">
        <v>81</v>
      </c>
      <c r="AY589" s="19" t="s">
        <v>162</v>
      </c>
      <c r="BE589" s="226">
        <f>IF(N589="základní",J589,0)</f>
        <v>0</v>
      </c>
      <c r="BF589" s="226">
        <f>IF(N589="snížená",J589,0)</f>
        <v>0</v>
      </c>
      <c r="BG589" s="226">
        <f>IF(N589="zákl. přenesená",J589,0)</f>
        <v>0</v>
      </c>
      <c r="BH589" s="226">
        <f>IF(N589="sníž. přenesená",J589,0)</f>
        <v>0</v>
      </c>
      <c r="BI589" s="226">
        <f>IF(N589="nulová",J589,0)</f>
        <v>0</v>
      </c>
      <c r="BJ589" s="19" t="s">
        <v>79</v>
      </c>
      <c r="BK589" s="226">
        <f>ROUND(I589*H589,2)</f>
        <v>0</v>
      </c>
      <c r="BL589" s="19" t="s">
        <v>275</v>
      </c>
      <c r="BM589" s="225" t="s">
        <v>2012</v>
      </c>
    </row>
    <row r="590" s="2" customFormat="1">
      <c r="A590" s="40"/>
      <c r="B590" s="41"/>
      <c r="C590" s="42"/>
      <c r="D590" s="227" t="s">
        <v>171</v>
      </c>
      <c r="E590" s="42"/>
      <c r="F590" s="228" t="s">
        <v>2011</v>
      </c>
      <c r="G590" s="42"/>
      <c r="H590" s="42"/>
      <c r="I590" s="229"/>
      <c r="J590" s="42"/>
      <c r="K590" s="42"/>
      <c r="L590" s="46"/>
      <c r="M590" s="230"/>
      <c r="N590" s="231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171</v>
      </c>
      <c r="AU590" s="19" t="s">
        <v>81</v>
      </c>
    </row>
    <row r="591" s="13" customFormat="1">
      <c r="A591" s="13"/>
      <c r="B591" s="234"/>
      <c r="C591" s="235"/>
      <c r="D591" s="227" t="s">
        <v>175</v>
      </c>
      <c r="E591" s="236" t="s">
        <v>19</v>
      </c>
      <c r="F591" s="237" t="s">
        <v>1998</v>
      </c>
      <c r="G591" s="235"/>
      <c r="H591" s="238">
        <v>10.5</v>
      </c>
      <c r="I591" s="239"/>
      <c r="J591" s="235"/>
      <c r="K591" s="235"/>
      <c r="L591" s="240"/>
      <c r="M591" s="241"/>
      <c r="N591" s="242"/>
      <c r="O591" s="242"/>
      <c r="P591" s="242"/>
      <c r="Q591" s="242"/>
      <c r="R591" s="242"/>
      <c r="S591" s="242"/>
      <c r="T591" s="24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4" t="s">
        <v>175</v>
      </c>
      <c r="AU591" s="244" t="s">
        <v>81</v>
      </c>
      <c r="AV591" s="13" t="s">
        <v>81</v>
      </c>
      <c r="AW591" s="13" t="s">
        <v>33</v>
      </c>
      <c r="AX591" s="13" t="s">
        <v>79</v>
      </c>
      <c r="AY591" s="244" t="s">
        <v>162</v>
      </c>
    </row>
    <row r="592" s="2" customFormat="1" ht="24.15" customHeight="1">
      <c r="A592" s="40"/>
      <c r="B592" s="41"/>
      <c r="C592" s="214" t="s">
        <v>2013</v>
      </c>
      <c r="D592" s="214" t="s">
        <v>164</v>
      </c>
      <c r="E592" s="215" t="s">
        <v>2014</v>
      </c>
      <c r="F592" s="216" t="s">
        <v>2015</v>
      </c>
      <c r="G592" s="217" t="s">
        <v>300</v>
      </c>
      <c r="H592" s="218">
        <v>24.25</v>
      </c>
      <c r="I592" s="219"/>
      <c r="J592" s="220">
        <f>ROUND(I592*H592,2)</f>
        <v>0</v>
      </c>
      <c r="K592" s="216" t="s">
        <v>168</v>
      </c>
      <c r="L592" s="46"/>
      <c r="M592" s="221" t="s">
        <v>19</v>
      </c>
      <c r="N592" s="222" t="s">
        <v>43</v>
      </c>
      <c r="O592" s="86"/>
      <c r="P592" s="223">
        <f>O592*H592</f>
        <v>0</v>
      </c>
      <c r="Q592" s="223">
        <v>0</v>
      </c>
      <c r="R592" s="223">
        <f>Q592*H592</f>
        <v>0</v>
      </c>
      <c r="S592" s="223">
        <v>0</v>
      </c>
      <c r="T592" s="224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25" t="s">
        <v>275</v>
      </c>
      <c r="AT592" s="225" t="s">
        <v>164</v>
      </c>
      <c r="AU592" s="225" t="s">
        <v>81</v>
      </c>
      <c r="AY592" s="19" t="s">
        <v>162</v>
      </c>
      <c r="BE592" s="226">
        <f>IF(N592="základní",J592,0)</f>
        <v>0</v>
      </c>
      <c r="BF592" s="226">
        <f>IF(N592="snížená",J592,0)</f>
        <v>0</v>
      </c>
      <c r="BG592" s="226">
        <f>IF(N592="zákl. přenesená",J592,0)</f>
        <v>0</v>
      </c>
      <c r="BH592" s="226">
        <f>IF(N592="sníž. přenesená",J592,0)</f>
        <v>0</v>
      </c>
      <c r="BI592" s="226">
        <f>IF(N592="nulová",J592,0)</f>
        <v>0</v>
      </c>
      <c r="BJ592" s="19" t="s">
        <v>79</v>
      </c>
      <c r="BK592" s="226">
        <f>ROUND(I592*H592,2)</f>
        <v>0</v>
      </c>
      <c r="BL592" s="19" t="s">
        <v>275</v>
      </c>
      <c r="BM592" s="225" t="s">
        <v>2016</v>
      </c>
    </row>
    <row r="593" s="2" customFormat="1">
      <c r="A593" s="40"/>
      <c r="B593" s="41"/>
      <c r="C593" s="42"/>
      <c r="D593" s="227" t="s">
        <v>171</v>
      </c>
      <c r="E593" s="42"/>
      <c r="F593" s="228" t="s">
        <v>2017</v>
      </c>
      <c r="G593" s="42"/>
      <c r="H593" s="42"/>
      <c r="I593" s="229"/>
      <c r="J593" s="42"/>
      <c r="K593" s="42"/>
      <c r="L593" s="46"/>
      <c r="M593" s="230"/>
      <c r="N593" s="231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171</v>
      </c>
      <c r="AU593" s="19" t="s">
        <v>81</v>
      </c>
    </row>
    <row r="594" s="2" customFormat="1">
      <c r="A594" s="40"/>
      <c r="B594" s="41"/>
      <c r="C594" s="42"/>
      <c r="D594" s="232" t="s">
        <v>173</v>
      </c>
      <c r="E594" s="42"/>
      <c r="F594" s="233" t="s">
        <v>2018</v>
      </c>
      <c r="G594" s="42"/>
      <c r="H594" s="42"/>
      <c r="I594" s="229"/>
      <c r="J594" s="42"/>
      <c r="K594" s="42"/>
      <c r="L594" s="46"/>
      <c r="M594" s="230"/>
      <c r="N594" s="231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173</v>
      </c>
      <c r="AU594" s="19" t="s">
        <v>81</v>
      </c>
    </row>
    <row r="595" s="13" customFormat="1">
      <c r="A595" s="13"/>
      <c r="B595" s="234"/>
      <c r="C595" s="235"/>
      <c r="D595" s="227" t="s">
        <v>175</v>
      </c>
      <c r="E595" s="236" t="s">
        <v>19</v>
      </c>
      <c r="F595" s="237" t="s">
        <v>2019</v>
      </c>
      <c r="G595" s="235"/>
      <c r="H595" s="238">
        <v>24.25</v>
      </c>
      <c r="I595" s="239"/>
      <c r="J595" s="235"/>
      <c r="K595" s="235"/>
      <c r="L595" s="240"/>
      <c r="M595" s="241"/>
      <c r="N595" s="242"/>
      <c r="O595" s="242"/>
      <c r="P595" s="242"/>
      <c r="Q595" s="242"/>
      <c r="R595" s="242"/>
      <c r="S595" s="242"/>
      <c r="T595" s="24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4" t="s">
        <v>175</v>
      </c>
      <c r="AU595" s="244" t="s">
        <v>81</v>
      </c>
      <c r="AV595" s="13" t="s">
        <v>81</v>
      </c>
      <c r="AW595" s="13" t="s">
        <v>33</v>
      </c>
      <c r="AX595" s="13" t="s">
        <v>72</v>
      </c>
      <c r="AY595" s="244" t="s">
        <v>162</v>
      </c>
    </row>
    <row r="596" s="14" customFormat="1">
      <c r="A596" s="14"/>
      <c r="B596" s="245"/>
      <c r="C596" s="246"/>
      <c r="D596" s="227" t="s">
        <v>175</v>
      </c>
      <c r="E596" s="247" t="s">
        <v>19</v>
      </c>
      <c r="F596" s="248" t="s">
        <v>177</v>
      </c>
      <c r="G596" s="246"/>
      <c r="H596" s="249">
        <v>24.25</v>
      </c>
      <c r="I596" s="250"/>
      <c r="J596" s="246"/>
      <c r="K596" s="246"/>
      <c r="L596" s="251"/>
      <c r="M596" s="252"/>
      <c r="N596" s="253"/>
      <c r="O596" s="253"/>
      <c r="P596" s="253"/>
      <c r="Q596" s="253"/>
      <c r="R596" s="253"/>
      <c r="S596" s="253"/>
      <c r="T596" s="25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5" t="s">
        <v>175</v>
      </c>
      <c r="AU596" s="255" t="s">
        <v>81</v>
      </c>
      <c r="AV596" s="14" t="s">
        <v>169</v>
      </c>
      <c r="AW596" s="14" t="s">
        <v>33</v>
      </c>
      <c r="AX596" s="14" t="s">
        <v>79</v>
      </c>
      <c r="AY596" s="255" t="s">
        <v>162</v>
      </c>
    </row>
    <row r="597" s="2" customFormat="1" ht="24.15" customHeight="1">
      <c r="A597" s="40"/>
      <c r="B597" s="41"/>
      <c r="C597" s="256" t="s">
        <v>2020</v>
      </c>
      <c r="D597" s="256" t="s">
        <v>237</v>
      </c>
      <c r="E597" s="257" t="s">
        <v>2021</v>
      </c>
      <c r="F597" s="258" t="s">
        <v>2022</v>
      </c>
      <c r="G597" s="259" t="s">
        <v>300</v>
      </c>
      <c r="H597" s="260">
        <v>24.25</v>
      </c>
      <c r="I597" s="261"/>
      <c r="J597" s="262">
        <f>ROUND(I597*H597,2)</f>
        <v>0</v>
      </c>
      <c r="K597" s="258" t="s">
        <v>388</v>
      </c>
      <c r="L597" s="263"/>
      <c r="M597" s="264" t="s">
        <v>19</v>
      </c>
      <c r="N597" s="265" t="s">
        <v>43</v>
      </c>
      <c r="O597" s="86"/>
      <c r="P597" s="223">
        <f>O597*H597</f>
        <v>0</v>
      </c>
      <c r="Q597" s="223">
        <v>0.0019</v>
      </c>
      <c r="R597" s="223">
        <f>Q597*H597</f>
        <v>0.046074999999999998</v>
      </c>
      <c r="S597" s="223">
        <v>0</v>
      </c>
      <c r="T597" s="224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25" t="s">
        <v>378</v>
      </c>
      <c r="AT597" s="225" t="s">
        <v>237</v>
      </c>
      <c r="AU597" s="225" t="s">
        <v>81</v>
      </c>
      <c r="AY597" s="19" t="s">
        <v>162</v>
      </c>
      <c r="BE597" s="226">
        <f>IF(N597="základní",J597,0)</f>
        <v>0</v>
      </c>
      <c r="BF597" s="226">
        <f>IF(N597="snížená",J597,0)</f>
        <v>0</v>
      </c>
      <c r="BG597" s="226">
        <f>IF(N597="zákl. přenesená",J597,0)</f>
        <v>0</v>
      </c>
      <c r="BH597" s="226">
        <f>IF(N597="sníž. přenesená",J597,0)</f>
        <v>0</v>
      </c>
      <c r="BI597" s="226">
        <f>IF(N597="nulová",J597,0)</f>
        <v>0</v>
      </c>
      <c r="BJ597" s="19" t="s">
        <v>79</v>
      </c>
      <c r="BK597" s="226">
        <f>ROUND(I597*H597,2)</f>
        <v>0</v>
      </c>
      <c r="BL597" s="19" t="s">
        <v>275</v>
      </c>
      <c r="BM597" s="225" t="s">
        <v>2023</v>
      </c>
    </row>
    <row r="598" s="2" customFormat="1">
      <c r="A598" s="40"/>
      <c r="B598" s="41"/>
      <c r="C598" s="42"/>
      <c r="D598" s="227" t="s">
        <v>171</v>
      </c>
      <c r="E598" s="42"/>
      <c r="F598" s="228" t="s">
        <v>2022</v>
      </c>
      <c r="G598" s="42"/>
      <c r="H598" s="42"/>
      <c r="I598" s="229"/>
      <c r="J598" s="42"/>
      <c r="K598" s="42"/>
      <c r="L598" s="46"/>
      <c r="M598" s="230"/>
      <c r="N598" s="231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171</v>
      </c>
      <c r="AU598" s="19" t="s">
        <v>81</v>
      </c>
    </row>
    <row r="599" s="15" customFormat="1">
      <c r="A599" s="15"/>
      <c r="B599" s="266"/>
      <c r="C599" s="267"/>
      <c r="D599" s="227" t="s">
        <v>175</v>
      </c>
      <c r="E599" s="268" t="s">
        <v>19</v>
      </c>
      <c r="F599" s="269" t="s">
        <v>1663</v>
      </c>
      <c r="G599" s="267"/>
      <c r="H599" s="268" t="s">
        <v>19</v>
      </c>
      <c r="I599" s="270"/>
      <c r="J599" s="267"/>
      <c r="K599" s="267"/>
      <c r="L599" s="271"/>
      <c r="M599" s="272"/>
      <c r="N599" s="273"/>
      <c r="O599" s="273"/>
      <c r="P599" s="273"/>
      <c r="Q599" s="273"/>
      <c r="R599" s="273"/>
      <c r="S599" s="273"/>
      <c r="T599" s="27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75" t="s">
        <v>175</v>
      </c>
      <c r="AU599" s="275" t="s">
        <v>81</v>
      </c>
      <c r="AV599" s="15" t="s">
        <v>79</v>
      </c>
      <c r="AW599" s="15" t="s">
        <v>33</v>
      </c>
      <c r="AX599" s="15" t="s">
        <v>72</v>
      </c>
      <c r="AY599" s="275" t="s">
        <v>162</v>
      </c>
    </row>
    <row r="600" s="13" customFormat="1">
      <c r="A600" s="13"/>
      <c r="B600" s="234"/>
      <c r="C600" s="235"/>
      <c r="D600" s="227" t="s">
        <v>175</v>
      </c>
      <c r="E600" s="236" t="s">
        <v>19</v>
      </c>
      <c r="F600" s="237" t="s">
        <v>2024</v>
      </c>
      <c r="G600" s="235"/>
      <c r="H600" s="238">
        <v>24.25</v>
      </c>
      <c r="I600" s="239"/>
      <c r="J600" s="235"/>
      <c r="K600" s="235"/>
      <c r="L600" s="240"/>
      <c r="M600" s="241"/>
      <c r="N600" s="242"/>
      <c r="O600" s="242"/>
      <c r="P600" s="242"/>
      <c r="Q600" s="242"/>
      <c r="R600" s="242"/>
      <c r="S600" s="242"/>
      <c r="T600" s="24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4" t="s">
        <v>175</v>
      </c>
      <c r="AU600" s="244" t="s">
        <v>81</v>
      </c>
      <c r="AV600" s="13" t="s">
        <v>81</v>
      </c>
      <c r="AW600" s="13" t="s">
        <v>33</v>
      </c>
      <c r="AX600" s="13" t="s">
        <v>79</v>
      </c>
      <c r="AY600" s="244" t="s">
        <v>162</v>
      </c>
    </row>
    <row r="601" s="2" customFormat="1" ht="21.75" customHeight="1">
      <c r="A601" s="40"/>
      <c r="B601" s="41"/>
      <c r="C601" s="214" t="s">
        <v>2025</v>
      </c>
      <c r="D601" s="214" t="s">
        <v>164</v>
      </c>
      <c r="E601" s="215" t="s">
        <v>2026</v>
      </c>
      <c r="F601" s="216" t="s">
        <v>2027</v>
      </c>
      <c r="G601" s="217" t="s">
        <v>300</v>
      </c>
      <c r="H601" s="218">
        <v>6.4000000000000004</v>
      </c>
      <c r="I601" s="219"/>
      <c r="J601" s="220">
        <f>ROUND(I601*H601,2)</f>
        <v>0</v>
      </c>
      <c r="K601" s="216" t="s">
        <v>168</v>
      </c>
      <c r="L601" s="46"/>
      <c r="M601" s="221" t="s">
        <v>19</v>
      </c>
      <c r="N601" s="222" t="s">
        <v>43</v>
      </c>
      <c r="O601" s="86"/>
      <c r="P601" s="223">
        <f>O601*H601</f>
        <v>0</v>
      </c>
      <c r="Q601" s="223">
        <v>6.9999999999999994E-05</v>
      </c>
      <c r="R601" s="223">
        <f>Q601*H601</f>
        <v>0.00044799999999999999</v>
      </c>
      <c r="S601" s="223">
        <v>0</v>
      </c>
      <c r="T601" s="224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25" t="s">
        <v>275</v>
      </c>
      <c r="AT601" s="225" t="s">
        <v>164</v>
      </c>
      <c r="AU601" s="225" t="s">
        <v>81</v>
      </c>
      <c r="AY601" s="19" t="s">
        <v>162</v>
      </c>
      <c r="BE601" s="226">
        <f>IF(N601="základní",J601,0)</f>
        <v>0</v>
      </c>
      <c r="BF601" s="226">
        <f>IF(N601="snížená",J601,0)</f>
        <v>0</v>
      </c>
      <c r="BG601" s="226">
        <f>IF(N601="zákl. přenesená",J601,0)</f>
        <v>0</v>
      </c>
      <c r="BH601" s="226">
        <f>IF(N601="sníž. přenesená",J601,0)</f>
        <v>0</v>
      </c>
      <c r="BI601" s="226">
        <f>IF(N601="nulová",J601,0)</f>
        <v>0</v>
      </c>
      <c r="BJ601" s="19" t="s">
        <v>79</v>
      </c>
      <c r="BK601" s="226">
        <f>ROUND(I601*H601,2)</f>
        <v>0</v>
      </c>
      <c r="BL601" s="19" t="s">
        <v>275</v>
      </c>
      <c r="BM601" s="225" t="s">
        <v>2028</v>
      </c>
    </row>
    <row r="602" s="2" customFormat="1">
      <c r="A602" s="40"/>
      <c r="B602" s="41"/>
      <c r="C602" s="42"/>
      <c r="D602" s="227" t="s">
        <v>171</v>
      </c>
      <c r="E602" s="42"/>
      <c r="F602" s="228" t="s">
        <v>2029</v>
      </c>
      <c r="G602" s="42"/>
      <c r="H602" s="42"/>
      <c r="I602" s="229"/>
      <c r="J602" s="42"/>
      <c r="K602" s="42"/>
      <c r="L602" s="46"/>
      <c r="M602" s="230"/>
      <c r="N602" s="231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171</v>
      </c>
      <c r="AU602" s="19" t="s">
        <v>81</v>
      </c>
    </row>
    <row r="603" s="2" customFormat="1">
      <c r="A603" s="40"/>
      <c r="B603" s="41"/>
      <c r="C603" s="42"/>
      <c r="D603" s="232" t="s">
        <v>173</v>
      </c>
      <c r="E603" s="42"/>
      <c r="F603" s="233" t="s">
        <v>2030</v>
      </c>
      <c r="G603" s="42"/>
      <c r="H603" s="42"/>
      <c r="I603" s="229"/>
      <c r="J603" s="42"/>
      <c r="K603" s="42"/>
      <c r="L603" s="46"/>
      <c r="M603" s="230"/>
      <c r="N603" s="231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173</v>
      </c>
      <c r="AU603" s="19" t="s">
        <v>81</v>
      </c>
    </row>
    <row r="604" s="13" customFormat="1">
      <c r="A604" s="13"/>
      <c r="B604" s="234"/>
      <c r="C604" s="235"/>
      <c r="D604" s="227" t="s">
        <v>175</v>
      </c>
      <c r="E604" s="236" t="s">
        <v>19</v>
      </c>
      <c r="F604" s="237" t="s">
        <v>2031</v>
      </c>
      <c r="G604" s="235"/>
      <c r="H604" s="238">
        <v>6.4000000000000004</v>
      </c>
      <c r="I604" s="239"/>
      <c r="J604" s="235"/>
      <c r="K604" s="235"/>
      <c r="L604" s="240"/>
      <c r="M604" s="241"/>
      <c r="N604" s="242"/>
      <c r="O604" s="242"/>
      <c r="P604" s="242"/>
      <c r="Q604" s="242"/>
      <c r="R604" s="242"/>
      <c r="S604" s="242"/>
      <c r="T604" s="24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4" t="s">
        <v>175</v>
      </c>
      <c r="AU604" s="244" t="s">
        <v>81</v>
      </c>
      <c r="AV604" s="13" t="s">
        <v>81</v>
      </c>
      <c r="AW604" s="13" t="s">
        <v>33</v>
      </c>
      <c r="AX604" s="13" t="s">
        <v>72</v>
      </c>
      <c r="AY604" s="244" t="s">
        <v>162</v>
      </c>
    </row>
    <row r="605" s="14" customFormat="1">
      <c r="A605" s="14"/>
      <c r="B605" s="245"/>
      <c r="C605" s="246"/>
      <c r="D605" s="227" t="s">
        <v>175</v>
      </c>
      <c r="E605" s="247" t="s">
        <v>19</v>
      </c>
      <c r="F605" s="248" t="s">
        <v>177</v>
      </c>
      <c r="G605" s="246"/>
      <c r="H605" s="249">
        <v>6.4000000000000004</v>
      </c>
      <c r="I605" s="250"/>
      <c r="J605" s="246"/>
      <c r="K605" s="246"/>
      <c r="L605" s="251"/>
      <c r="M605" s="252"/>
      <c r="N605" s="253"/>
      <c r="O605" s="253"/>
      <c r="P605" s="253"/>
      <c r="Q605" s="253"/>
      <c r="R605" s="253"/>
      <c r="S605" s="253"/>
      <c r="T605" s="25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5" t="s">
        <v>175</v>
      </c>
      <c r="AU605" s="255" t="s">
        <v>81</v>
      </c>
      <c r="AV605" s="14" t="s">
        <v>169</v>
      </c>
      <c r="AW605" s="14" t="s">
        <v>33</v>
      </c>
      <c r="AX605" s="14" t="s">
        <v>79</v>
      </c>
      <c r="AY605" s="255" t="s">
        <v>162</v>
      </c>
    </row>
    <row r="606" s="2" customFormat="1" ht="37.8" customHeight="1">
      <c r="A606" s="40"/>
      <c r="B606" s="41"/>
      <c r="C606" s="256" t="s">
        <v>2032</v>
      </c>
      <c r="D606" s="256" t="s">
        <v>237</v>
      </c>
      <c r="E606" s="257" t="s">
        <v>2033</v>
      </c>
      <c r="F606" s="258" t="s">
        <v>2034</v>
      </c>
      <c r="G606" s="259" t="s">
        <v>300</v>
      </c>
      <c r="H606" s="260">
        <v>6.4000000000000004</v>
      </c>
      <c r="I606" s="261"/>
      <c r="J606" s="262">
        <f>ROUND(I606*H606,2)</f>
        <v>0</v>
      </c>
      <c r="K606" s="258" t="s">
        <v>388</v>
      </c>
      <c r="L606" s="263"/>
      <c r="M606" s="264" t="s">
        <v>19</v>
      </c>
      <c r="N606" s="265" t="s">
        <v>43</v>
      </c>
      <c r="O606" s="86"/>
      <c r="P606" s="223">
        <f>O606*H606</f>
        <v>0</v>
      </c>
      <c r="Q606" s="223">
        <v>0.0016000000000000001</v>
      </c>
      <c r="R606" s="223">
        <f>Q606*H606</f>
        <v>0.010240000000000001</v>
      </c>
      <c r="S606" s="223">
        <v>0</v>
      </c>
      <c r="T606" s="224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25" t="s">
        <v>378</v>
      </c>
      <c r="AT606" s="225" t="s">
        <v>237</v>
      </c>
      <c r="AU606" s="225" t="s">
        <v>81</v>
      </c>
      <c r="AY606" s="19" t="s">
        <v>162</v>
      </c>
      <c r="BE606" s="226">
        <f>IF(N606="základní",J606,0)</f>
        <v>0</v>
      </c>
      <c r="BF606" s="226">
        <f>IF(N606="snížená",J606,0)</f>
        <v>0</v>
      </c>
      <c r="BG606" s="226">
        <f>IF(N606="zákl. přenesená",J606,0)</f>
        <v>0</v>
      </c>
      <c r="BH606" s="226">
        <f>IF(N606="sníž. přenesená",J606,0)</f>
        <v>0</v>
      </c>
      <c r="BI606" s="226">
        <f>IF(N606="nulová",J606,0)</f>
        <v>0</v>
      </c>
      <c r="BJ606" s="19" t="s">
        <v>79</v>
      </c>
      <c r="BK606" s="226">
        <f>ROUND(I606*H606,2)</f>
        <v>0</v>
      </c>
      <c r="BL606" s="19" t="s">
        <v>275</v>
      </c>
      <c r="BM606" s="225" t="s">
        <v>2035</v>
      </c>
    </row>
    <row r="607" s="2" customFormat="1">
      <c r="A607" s="40"/>
      <c r="B607" s="41"/>
      <c r="C607" s="42"/>
      <c r="D607" s="227" t="s">
        <v>171</v>
      </c>
      <c r="E607" s="42"/>
      <c r="F607" s="228" t="s">
        <v>2034</v>
      </c>
      <c r="G607" s="42"/>
      <c r="H607" s="42"/>
      <c r="I607" s="229"/>
      <c r="J607" s="42"/>
      <c r="K607" s="42"/>
      <c r="L607" s="46"/>
      <c r="M607" s="230"/>
      <c r="N607" s="231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171</v>
      </c>
      <c r="AU607" s="19" t="s">
        <v>81</v>
      </c>
    </row>
    <row r="608" s="13" customFormat="1">
      <c r="A608" s="13"/>
      <c r="B608" s="234"/>
      <c r="C608" s="235"/>
      <c r="D608" s="227" t="s">
        <v>175</v>
      </c>
      <c r="E608" s="236" t="s">
        <v>19</v>
      </c>
      <c r="F608" s="237" t="s">
        <v>2031</v>
      </c>
      <c r="G608" s="235"/>
      <c r="H608" s="238">
        <v>6.4000000000000004</v>
      </c>
      <c r="I608" s="239"/>
      <c r="J608" s="235"/>
      <c r="K608" s="235"/>
      <c r="L608" s="240"/>
      <c r="M608" s="241"/>
      <c r="N608" s="242"/>
      <c r="O608" s="242"/>
      <c r="P608" s="242"/>
      <c r="Q608" s="242"/>
      <c r="R608" s="242"/>
      <c r="S608" s="242"/>
      <c r="T608" s="24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4" t="s">
        <v>175</v>
      </c>
      <c r="AU608" s="244" t="s">
        <v>81</v>
      </c>
      <c r="AV608" s="13" t="s">
        <v>81</v>
      </c>
      <c r="AW608" s="13" t="s">
        <v>33</v>
      </c>
      <c r="AX608" s="13" t="s">
        <v>72</v>
      </c>
      <c r="AY608" s="244" t="s">
        <v>162</v>
      </c>
    </row>
    <row r="609" s="14" customFormat="1">
      <c r="A609" s="14"/>
      <c r="B609" s="245"/>
      <c r="C609" s="246"/>
      <c r="D609" s="227" t="s">
        <v>175</v>
      </c>
      <c r="E609" s="247" t="s">
        <v>19</v>
      </c>
      <c r="F609" s="248" t="s">
        <v>177</v>
      </c>
      <c r="G609" s="246"/>
      <c r="H609" s="249">
        <v>6.4000000000000004</v>
      </c>
      <c r="I609" s="250"/>
      <c r="J609" s="246"/>
      <c r="K609" s="246"/>
      <c r="L609" s="251"/>
      <c r="M609" s="252"/>
      <c r="N609" s="253"/>
      <c r="O609" s="253"/>
      <c r="P609" s="253"/>
      <c r="Q609" s="253"/>
      <c r="R609" s="253"/>
      <c r="S609" s="253"/>
      <c r="T609" s="25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5" t="s">
        <v>175</v>
      </c>
      <c r="AU609" s="255" t="s">
        <v>81</v>
      </c>
      <c r="AV609" s="14" t="s">
        <v>169</v>
      </c>
      <c r="AW609" s="14" t="s">
        <v>33</v>
      </c>
      <c r="AX609" s="14" t="s">
        <v>79</v>
      </c>
      <c r="AY609" s="255" t="s">
        <v>162</v>
      </c>
    </row>
    <row r="610" s="2" customFormat="1" ht="37.8" customHeight="1">
      <c r="A610" s="40"/>
      <c r="B610" s="41"/>
      <c r="C610" s="214" t="s">
        <v>2036</v>
      </c>
      <c r="D610" s="214" t="s">
        <v>164</v>
      </c>
      <c r="E610" s="215" t="s">
        <v>2037</v>
      </c>
      <c r="F610" s="216" t="s">
        <v>2038</v>
      </c>
      <c r="G610" s="217" t="s">
        <v>300</v>
      </c>
      <c r="H610" s="218">
        <v>28.030000000000001</v>
      </c>
      <c r="I610" s="219"/>
      <c r="J610" s="220">
        <f>ROUND(I610*H610,2)</f>
        <v>0</v>
      </c>
      <c r="K610" s="216" t="s">
        <v>388</v>
      </c>
      <c r="L610" s="46"/>
      <c r="M610" s="221" t="s">
        <v>19</v>
      </c>
      <c r="N610" s="222" t="s">
        <v>43</v>
      </c>
      <c r="O610" s="86"/>
      <c r="P610" s="223">
        <f>O610*H610</f>
        <v>0</v>
      </c>
      <c r="Q610" s="223">
        <v>6.9999999999999994E-05</v>
      </c>
      <c r="R610" s="223">
        <f>Q610*H610</f>
        <v>0.0019621</v>
      </c>
      <c r="S610" s="223">
        <v>0</v>
      </c>
      <c r="T610" s="224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25" t="s">
        <v>275</v>
      </c>
      <c r="AT610" s="225" t="s">
        <v>164</v>
      </c>
      <c r="AU610" s="225" t="s">
        <v>81</v>
      </c>
      <c r="AY610" s="19" t="s">
        <v>162</v>
      </c>
      <c r="BE610" s="226">
        <f>IF(N610="základní",J610,0)</f>
        <v>0</v>
      </c>
      <c r="BF610" s="226">
        <f>IF(N610="snížená",J610,0)</f>
        <v>0</v>
      </c>
      <c r="BG610" s="226">
        <f>IF(N610="zákl. přenesená",J610,0)</f>
        <v>0</v>
      </c>
      <c r="BH610" s="226">
        <f>IF(N610="sníž. přenesená",J610,0)</f>
        <v>0</v>
      </c>
      <c r="BI610" s="226">
        <f>IF(N610="nulová",J610,0)</f>
        <v>0</v>
      </c>
      <c r="BJ610" s="19" t="s">
        <v>79</v>
      </c>
      <c r="BK610" s="226">
        <f>ROUND(I610*H610,2)</f>
        <v>0</v>
      </c>
      <c r="BL610" s="19" t="s">
        <v>275</v>
      </c>
      <c r="BM610" s="225" t="s">
        <v>2039</v>
      </c>
    </row>
    <row r="611" s="2" customFormat="1">
      <c r="A611" s="40"/>
      <c r="B611" s="41"/>
      <c r="C611" s="42"/>
      <c r="D611" s="227" t="s">
        <v>171</v>
      </c>
      <c r="E611" s="42"/>
      <c r="F611" s="228" t="s">
        <v>2038</v>
      </c>
      <c r="G611" s="42"/>
      <c r="H611" s="42"/>
      <c r="I611" s="229"/>
      <c r="J611" s="42"/>
      <c r="K611" s="42"/>
      <c r="L611" s="46"/>
      <c r="M611" s="230"/>
      <c r="N611" s="231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171</v>
      </c>
      <c r="AU611" s="19" t="s">
        <v>81</v>
      </c>
    </row>
    <row r="612" s="13" customFormat="1">
      <c r="A612" s="13"/>
      <c r="B612" s="234"/>
      <c r="C612" s="235"/>
      <c r="D612" s="227" t="s">
        <v>175</v>
      </c>
      <c r="E612" s="236" t="s">
        <v>19</v>
      </c>
      <c r="F612" s="237" t="s">
        <v>2040</v>
      </c>
      <c r="G612" s="235"/>
      <c r="H612" s="238">
        <v>28.030000000000001</v>
      </c>
      <c r="I612" s="239"/>
      <c r="J612" s="235"/>
      <c r="K612" s="235"/>
      <c r="L612" s="240"/>
      <c r="M612" s="241"/>
      <c r="N612" s="242"/>
      <c r="O612" s="242"/>
      <c r="P612" s="242"/>
      <c r="Q612" s="242"/>
      <c r="R612" s="242"/>
      <c r="S612" s="242"/>
      <c r="T612" s="24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4" t="s">
        <v>175</v>
      </c>
      <c r="AU612" s="244" t="s">
        <v>81</v>
      </c>
      <c r="AV612" s="13" t="s">
        <v>81</v>
      </c>
      <c r="AW612" s="13" t="s">
        <v>33</v>
      </c>
      <c r="AX612" s="13" t="s">
        <v>72</v>
      </c>
      <c r="AY612" s="244" t="s">
        <v>162</v>
      </c>
    </row>
    <row r="613" s="14" customFormat="1">
      <c r="A613" s="14"/>
      <c r="B613" s="245"/>
      <c r="C613" s="246"/>
      <c r="D613" s="227" t="s">
        <v>175</v>
      </c>
      <c r="E613" s="247" t="s">
        <v>19</v>
      </c>
      <c r="F613" s="248" t="s">
        <v>177</v>
      </c>
      <c r="G613" s="246"/>
      <c r="H613" s="249">
        <v>28.030000000000001</v>
      </c>
      <c r="I613" s="250"/>
      <c r="J613" s="246"/>
      <c r="K613" s="246"/>
      <c r="L613" s="251"/>
      <c r="M613" s="252"/>
      <c r="N613" s="253"/>
      <c r="O613" s="253"/>
      <c r="P613" s="253"/>
      <c r="Q613" s="253"/>
      <c r="R613" s="253"/>
      <c r="S613" s="253"/>
      <c r="T613" s="25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5" t="s">
        <v>175</v>
      </c>
      <c r="AU613" s="255" t="s">
        <v>81</v>
      </c>
      <c r="AV613" s="14" t="s">
        <v>169</v>
      </c>
      <c r="AW613" s="14" t="s">
        <v>33</v>
      </c>
      <c r="AX613" s="14" t="s">
        <v>79</v>
      </c>
      <c r="AY613" s="255" t="s">
        <v>162</v>
      </c>
    </row>
    <row r="614" s="2" customFormat="1" ht="24.15" customHeight="1">
      <c r="A614" s="40"/>
      <c r="B614" s="41"/>
      <c r="C614" s="256" t="s">
        <v>2041</v>
      </c>
      <c r="D614" s="256" t="s">
        <v>237</v>
      </c>
      <c r="E614" s="257" t="s">
        <v>2042</v>
      </c>
      <c r="F614" s="258" t="s">
        <v>2043</v>
      </c>
      <c r="G614" s="259" t="s">
        <v>300</v>
      </c>
      <c r="H614" s="260">
        <v>28.030000000000001</v>
      </c>
      <c r="I614" s="261"/>
      <c r="J614" s="262">
        <f>ROUND(I614*H614,2)</f>
        <v>0</v>
      </c>
      <c r="K614" s="258" t="s">
        <v>388</v>
      </c>
      <c r="L614" s="263"/>
      <c r="M614" s="264" t="s">
        <v>19</v>
      </c>
      <c r="N614" s="265" t="s">
        <v>43</v>
      </c>
      <c r="O614" s="86"/>
      <c r="P614" s="223">
        <f>O614*H614</f>
        <v>0</v>
      </c>
      <c r="Q614" s="223">
        <v>0.0019</v>
      </c>
      <c r="R614" s="223">
        <f>Q614*H614</f>
        <v>0.053256999999999999</v>
      </c>
      <c r="S614" s="223">
        <v>0</v>
      </c>
      <c r="T614" s="224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25" t="s">
        <v>378</v>
      </c>
      <c r="AT614" s="225" t="s">
        <v>237</v>
      </c>
      <c r="AU614" s="225" t="s">
        <v>81</v>
      </c>
      <c r="AY614" s="19" t="s">
        <v>162</v>
      </c>
      <c r="BE614" s="226">
        <f>IF(N614="základní",J614,0)</f>
        <v>0</v>
      </c>
      <c r="BF614" s="226">
        <f>IF(N614="snížená",J614,0)</f>
        <v>0</v>
      </c>
      <c r="BG614" s="226">
        <f>IF(N614="zákl. přenesená",J614,0)</f>
        <v>0</v>
      </c>
      <c r="BH614" s="226">
        <f>IF(N614="sníž. přenesená",J614,0)</f>
        <v>0</v>
      </c>
      <c r="BI614" s="226">
        <f>IF(N614="nulová",J614,0)</f>
        <v>0</v>
      </c>
      <c r="BJ614" s="19" t="s">
        <v>79</v>
      </c>
      <c r="BK614" s="226">
        <f>ROUND(I614*H614,2)</f>
        <v>0</v>
      </c>
      <c r="BL614" s="19" t="s">
        <v>275</v>
      </c>
      <c r="BM614" s="225" t="s">
        <v>2044</v>
      </c>
    </row>
    <row r="615" s="2" customFormat="1">
      <c r="A615" s="40"/>
      <c r="B615" s="41"/>
      <c r="C615" s="42"/>
      <c r="D615" s="227" t="s">
        <v>171</v>
      </c>
      <c r="E615" s="42"/>
      <c r="F615" s="228" t="s">
        <v>2043</v>
      </c>
      <c r="G615" s="42"/>
      <c r="H615" s="42"/>
      <c r="I615" s="229"/>
      <c r="J615" s="42"/>
      <c r="K615" s="42"/>
      <c r="L615" s="46"/>
      <c r="M615" s="230"/>
      <c r="N615" s="231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171</v>
      </c>
      <c r="AU615" s="19" t="s">
        <v>81</v>
      </c>
    </row>
    <row r="616" s="13" customFormat="1">
      <c r="A616" s="13"/>
      <c r="B616" s="234"/>
      <c r="C616" s="235"/>
      <c r="D616" s="227" t="s">
        <v>175</v>
      </c>
      <c r="E616" s="236" t="s">
        <v>19</v>
      </c>
      <c r="F616" s="237" t="s">
        <v>2045</v>
      </c>
      <c r="G616" s="235"/>
      <c r="H616" s="238">
        <v>28.030000000000001</v>
      </c>
      <c r="I616" s="239"/>
      <c r="J616" s="235"/>
      <c r="K616" s="235"/>
      <c r="L616" s="240"/>
      <c r="M616" s="241"/>
      <c r="N616" s="242"/>
      <c r="O616" s="242"/>
      <c r="P616" s="242"/>
      <c r="Q616" s="242"/>
      <c r="R616" s="242"/>
      <c r="S616" s="242"/>
      <c r="T616" s="24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4" t="s">
        <v>175</v>
      </c>
      <c r="AU616" s="244" t="s">
        <v>81</v>
      </c>
      <c r="AV616" s="13" t="s">
        <v>81</v>
      </c>
      <c r="AW616" s="13" t="s">
        <v>33</v>
      </c>
      <c r="AX616" s="13" t="s">
        <v>79</v>
      </c>
      <c r="AY616" s="244" t="s">
        <v>162</v>
      </c>
    </row>
    <row r="617" s="2" customFormat="1" ht="16.5" customHeight="1">
      <c r="A617" s="40"/>
      <c r="B617" s="41"/>
      <c r="C617" s="214" t="s">
        <v>2046</v>
      </c>
      <c r="D617" s="214" t="s">
        <v>164</v>
      </c>
      <c r="E617" s="215" t="s">
        <v>2047</v>
      </c>
      <c r="F617" s="216" t="s">
        <v>2048</v>
      </c>
      <c r="G617" s="217" t="s">
        <v>300</v>
      </c>
      <c r="H617" s="218">
        <v>10.5</v>
      </c>
      <c r="I617" s="219"/>
      <c r="J617" s="220">
        <f>ROUND(I617*H617,2)</f>
        <v>0</v>
      </c>
      <c r="K617" s="216" t="s">
        <v>168</v>
      </c>
      <c r="L617" s="46"/>
      <c r="M617" s="221" t="s">
        <v>19</v>
      </c>
      <c r="N617" s="222" t="s">
        <v>43</v>
      </c>
      <c r="O617" s="86"/>
      <c r="P617" s="223">
        <f>O617*H617</f>
        <v>0</v>
      </c>
      <c r="Q617" s="223">
        <v>0</v>
      </c>
      <c r="R617" s="223">
        <f>Q617*H617</f>
        <v>0</v>
      </c>
      <c r="S617" s="223">
        <v>0</v>
      </c>
      <c r="T617" s="224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25" t="s">
        <v>275</v>
      </c>
      <c r="AT617" s="225" t="s">
        <v>164</v>
      </c>
      <c r="AU617" s="225" t="s">
        <v>81</v>
      </c>
      <c r="AY617" s="19" t="s">
        <v>162</v>
      </c>
      <c r="BE617" s="226">
        <f>IF(N617="základní",J617,0)</f>
        <v>0</v>
      </c>
      <c r="BF617" s="226">
        <f>IF(N617="snížená",J617,0)</f>
        <v>0</v>
      </c>
      <c r="BG617" s="226">
        <f>IF(N617="zákl. přenesená",J617,0)</f>
        <v>0</v>
      </c>
      <c r="BH617" s="226">
        <f>IF(N617="sníž. přenesená",J617,0)</f>
        <v>0</v>
      </c>
      <c r="BI617" s="226">
        <f>IF(N617="nulová",J617,0)</f>
        <v>0</v>
      </c>
      <c r="BJ617" s="19" t="s">
        <v>79</v>
      </c>
      <c r="BK617" s="226">
        <f>ROUND(I617*H617,2)</f>
        <v>0</v>
      </c>
      <c r="BL617" s="19" t="s">
        <v>275</v>
      </c>
      <c r="BM617" s="225" t="s">
        <v>2049</v>
      </c>
    </row>
    <row r="618" s="2" customFormat="1">
      <c r="A618" s="40"/>
      <c r="B618" s="41"/>
      <c r="C618" s="42"/>
      <c r="D618" s="227" t="s">
        <v>171</v>
      </c>
      <c r="E618" s="42"/>
      <c r="F618" s="228" t="s">
        <v>2050</v>
      </c>
      <c r="G618" s="42"/>
      <c r="H618" s="42"/>
      <c r="I618" s="229"/>
      <c r="J618" s="42"/>
      <c r="K618" s="42"/>
      <c r="L618" s="46"/>
      <c r="M618" s="230"/>
      <c r="N618" s="231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171</v>
      </c>
      <c r="AU618" s="19" t="s">
        <v>81</v>
      </c>
    </row>
    <row r="619" s="2" customFormat="1">
      <c r="A619" s="40"/>
      <c r="B619" s="41"/>
      <c r="C619" s="42"/>
      <c r="D619" s="232" t="s">
        <v>173</v>
      </c>
      <c r="E619" s="42"/>
      <c r="F619" s="233" t="s">
        <v>2051</v>
      </c>
      <c r="G619" s="42"/>
      <c r="H619" s="42"/>
      <c r="I619" s="229"/>
      <c r="J619" s="42"/>
      <c r="K619" s="42"/>
      <c r="L619" s="46"/>
      <c r="M619" s="230"/>
      <c r="N619" s="231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173</v>
      </c>
      <c r="AU619" s="19" t="s">
        <v>81</v>
      </c>
    </row>
    <row r="620" s="13" customFormat="1">
      <c r="A620" s="13"/>
      <c r="B620" s="234"/>
      <c r="C620" s="235"/>
      <c r="D620" s="227" t="s">
        <v>175</v>
      </c>
      <c r="E620" s="236" t="s">
        <v>19</v>
      </c>
      <c r="F620" s="237" t="s">
        <v>1998</v>
      </c>
      <c r="G620" s="235"/>
      <c r="H620" s="238">
        <v>10.5</v>
      </c>
      <c r="I620" s="239"/>
      <c r="J620" s="235"/>
      <c r="K620" s="235"/>
      <c r="L620" s="240"/>
      <c r="M620" s="241"/>
      <c r="N620" s="242"/>
      <c r="O620" s="242"/>
      <c r="P620" s="242"/>
      <c r="Q620" s="242"/>
      <c r="R620" s="242"/>
      <c r="S620" s="242"/>
      <c r="T620" s="24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4" t="s">
        <v>175</v>
      </c>
      <c r="AU620" s="244" t="s">
        <v>81</v>
      </c>
      <c r="AV620" s="13" t="s">
        <v>81</v>
      </c>
      <c r="AW620" s="13" t="s">
        <v>33</v>
      </c>
      <c r="AX620" s="13" t="s">
        <v>79</v>
      </c>
      <c r="AY620" s="244" t="s">
        <v>162</v>
      </c>
    </row>
    <row r="621" s="2" customFormat="1" ht="16.5" customHeight="1">
      <c r="A621" s="40"/>
      <c r="B621" s="41"/>
      <c r="C621" s="256" t="s">
        <v>2052</v>
      </c>
      <c r="D621" s="256" t="s">
        <v>237</v>
      </c>
      <c r="E621" s="257" t="s">
        <v>2053</v>
      </c>
      <c r="F621" s="258" t="s">
        <v>2054</v>
      </c>
      <c r="G621" s="259" t="s">
        <v>300</v>
      </c>
      <c r="H621" s="260">
        <v>12.6</v>
      </c>
      <c r="I621" s="261"/>
      <c r="J621" s="262">
        <f>ROUND(I621*H621,2)</f>
        <v>0</v>
      </c>
      <c r="K621" s="258" t="s">
        <v>168</v>
      </c>
      <c r="L621" s="263"/>
      <c r="M621" s="264" t="s">
        <v>19</v>
      </c>
      <c r="N621" s="265" t="s">
        <v>43</v>
      </c>
      <c r="O621" s="86"/>
      <c r="P621" s="223">
        <f>O621*H621</f>
        <v>0</v>
      </c>
      <c r="Q621" s="223">
        <v>0.00050000000000000001</v>
      </c>
      <c r="R621" s="223">
        <f>Q621*H621</f>
        <v>0.0063</v>
      </c>
      <c r="S621" s="223">
        <v>0</v>
      </c>
      <c r="T621" s="224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225" t="s">
        <v>378</v>
      </c>
      <c r="AT621" s="225" t="s">
        <v>237</v>
      </c>
      <c r="AU621" s="225" t="s">
        <v>81</v>
      </c>
      <c r="AY621" s="19" t="s">
        <v>162</v>
      </c>
      <c r="BE621" s="226">
        <f>IF(N621="základní",J621,0)</f>
        <v>0</v>
      </c>
      <c r="BF621" s="226">
        <f>IF(N621="snížená",J621,0)</f>
        <v>0</v>
      </c>
      <c r="BG621" s="226">
        <f>IF(N621="zákl. přenesená",J621,0)</f>
        <v>0</v>
      </c>
      <c r="BH621" s="226">
        <f>IF(N621="sníž. přenesená",J621,0)</f>
        <v>0</v>
      </c>
      <c r="BI621" s="226">
        <f>IF(N621="nulová",J621,0)</f>
        <v>0</v>
      </c>
      <c r="BJ621" s="19" t="s">
        <v>79</v>
      </c>
      <c r="BK621" s="226">
        <f>ROUND(I621*H621,2)</f>
        <v>0</v>
      </c>
      <c r="BL621" s="19" t="s">
        <v>275</v>
      </c>
      <c r="BM621" s="225" t="s">
        <v>2055</v>
      </c>
    </row>
    <row r="622" s="2" customFormat="1">
      <c r="A622" s="40"/>
      <c r="B622" s="41"/>
      <c r="C622" s="42"/>
      <c r="D622" s="227" t="s">
        <v>171</v>
      </c>
      <c r="E622" s="42"/>
      <c r="F622" s="228" t="s">
        <v>2054</v>
      </c>
      <c r="G622" s="42"/>
      <c r="H622" s="42"/>
      <c r="I622" s="229"/>
      <c r="J622" s="42"/>
      <c r="K622" s="42"/>
      <c r="L622" s="46"/>
      <c r="M622" s="230"/>
      <c r="N622" s="231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171</v>
      </c>
      <c r="AU622" s="19" t="s">
        <v>81</v>
      </c>
    </row>
    <row r="623" s="13" customFormat="1">
      <c r="A623" s="13"/>
      <c r="B623" s="234"/>
      <c r="C623" s="235"/>
      <c r="D623" s="227" t="s">
        <v>175</v>
      </c>
      <c r="E623" s="236" t="s">
        <v>19</v>
      </c>
      <c r="F623" s="237" t="s">
        <v>1998</v>
      </c>
      <c r="G623" s="235"/>
      <c r="H623" s="238">
        <v>10.5</v>
      </c>
      <c r="I623" s="239"/>
      <c r="J623" s="235"/>
      <c r="K623" s="235"/>
      <c r="L623" s="240"/>
      <c r="M623" s="241"/>
      <c r="N623" s="242"/>
      <c r="O623" s="242"/>
      <c r="P623" s="242"/>
      <c r="Q623" s="242"/>
      <c r="R623" s="242"/>
      <c r="S623" s="242"/>
      <c r="T623" s="24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4" t="s">
        <v>175</v>
      </c>
      <c r="AU623" s="244" t="s">
        <v>81</v>
      </c>
      <c r="AV623" s="13" t="s">
        <v>81</v>
      </c>
      <c r="AW623" s="13" t="s">
        <v>33</v>
      </c>
      <c r="AX623" s="13" t="s">
        <v>79</v>
      </c>
      <c r="AY623" s="244" t="s">
        <v>162</v>
      </c>
    </row>
    <row r="624" s="13" customFormat="1">
      <c r="A624" s="13"/>
      <c r="B624" s="234"/>
      <c r="C624" s="235"/>
      <c r="D624" s="227" t="s">
        <v>175</v>
      </c>
      <c r="E624" s="235"/>
      <c r="F624" s="237" t="s">
        <v>2056</v>
      </c>
      <c r="G624" s="235"/>
      <c r="H624" s="238">
        <v>12.6</v>
      </c>
      <c r="I624" s="239"/>
      <c r="J624" s="235"/>
      <c r="K624" s="235"/>
      <c r="L624" s="240"/>
      <c r="M624" s="241"/>
      <c r="N624" s="242"/>
      <c r="O624" s="242"/>
      <c r="P624" s="242"/>
      <c r="Q624" s="242"/>
      <c r="R624" s="242"/>
      <c r="S624" s="242"/>
      <c r="T624" s="24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4" t="s">
        <v>175</v>
      </c>
      <c r="AU624" s="244" t="s">
        <v>81</v>
      </c>
      <c r="AV624" s="13" t="s">
        <v>81</v>
      </c>
      <c r="AW624" s="13" t="s">
        <v>4</v>
      </c>
      <c r="AX624" s="13" t="s">
        <v>79</v>
      </c>
      <c r="AY624" s="244" t="s">
        <v>162</v>
      </c>
    </row>
    <row r="625" s="2" customFormat="1" ht="16.5" customHeight="1">
      <c r="A625" s="40"/>
      <c r="B625" s="41"/>
      <c r="C625" s="214" t="s">
        <v>2057</v>
      </c>
      <c r="D625" s="214" t="s">
        <v>164</v>
      </c>
      <c r="E625" s="215" t="s">
        <v>2058</v>
      </c>
      <c r="F625" s="216" t="s">
        <v>2059</v>
      </c>
      <c r="G625" s="217" t="s">
        <v>381</v>
      </c>
      <c r="H625" s="218">
        <v>2</v>
      </c>
      <c r="I625" s="219"/>
      <c r="J625" s="220">
        <f>ROUND(I625*H625,2)</f>
        <v>0</v>
      </c>
      <c r="K625" s="216" t="s">
        <v>168</v>
      </c>
      <c r="L625" s="46"/>
      <c r="M625" s="221" t="s">
        <v>19</v>
      </c>
      <c r="N625" s="222" t="s">
        <v>43</v>
      </c>
      <c r="O625" s="86"/>
      <c r="P625" s="223">
        <f>O625*H625</f>
        <v>0</v>
      </c>
      <c r="Q625" s="223">
        <v>0</v>
      </c>
      <c r="R625" s="223">
        <f>Q625*H625</f>
        <v>0</v>
      </c>
      <c r="S625" s="223">
        <v>0</v>
      </c>
      <c r="T625" s="224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25" t="s">
        <v>275</v>
      </c>
      <c r="AT625" s="225" t="s">
        <v>164</v>
      </c>
      <c r="AU625" s="225" t="s">
        <v>81</v>
      </c>
      <c r="AY625" s="19" t="s">
        <v>162</v>
      </c>
      <c r="BE625" s="226">
        <f>IF(N625="základní",J625,0)</f>
        <v>0</v>
      </c>
      <c r="BF625" s="226">
        <f>IF(N625="snížená",J625,0)</f>
        <v>0</v>
      </c>
      <c r="BG625" s="226">
        <f>IF(N625="zákl. přenesená",J625,0)</f>
        <v>0</v>
      </c>
      <c r="BH625" s="226">
        <f>IF(N625="sníž. přenesená",J625,0)</f>
        <v>0</v>
      </c>
      <c r="BI625" s="226">
        <f>IF(N625="nulová",J625,0)</f>
        <v>0</v>
      </c>
      <c r="BJ625" s="19" t="s">
        <v>79</v>
      </c>
      <c r="BK625" s="226">
        <f>ROUND(I625*H625,2)</f>
        <v>0</v>
      </c>
      <c r="BL625" s="19" t="s">
        <v>275</v>
      </c>
      <c r="BM625" s="225" t="s">
        <v>2060</v>
      </c>
    </row>
    <row r="626" s="2" customFormat="1">
      <c r="A626" s="40"/>
      <c r="B626" s="41"/>
      <c r="C626" s="42"/>
      <c r="D626" s="227" t="s">
        <v>171</v>
      </c>
      <c r="E626" s="42"/>
      <c r="F626" s="228" t="s">
        <v>2061</v>
      </c>
      <c r="G626" s="42"/>
      <c r="H626" s="42"/>
      <c r="I626" s="229"/>
      <c r="J626" s="42"/>
      <c r="K626" s="42"/>
      <c r="L626" s="46"/>
      <c r="M626" s="230"/>
      <c r="N626" s="231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171</v>
      </c>
      <c r="AU626" s="19" t="s">
        <v>81</v>
      </c>
    </row>
    <row r="627" s="2" customFormat="1">
      <c r="A627" s="40"/>
      <c r="B627" s="41"/>
      <c r="C627" s="42"/>
      <c r="D627" s="232" t="s">
        <v>173</v>
      </c>
      <c r="E627" s="42"/>
      <c r="F627" s="233" t="s">
        <v>2062</v>
      </c>
      <c r="G627" s="42"/>
      <c r="H627" s="42"/>
      <c r="I627" s="229"/>
      <c r="J627" s="42"/>
      <c r="K627" s="42"/>
      <c r="L627" s="46"/>
      <c r="M627" s="230"/>
      <c r="N627" s="231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173</v>
      </c>
      <c r="AU627" s="19" t="s">
        <v>81</v>
      </c>
    </row>
    <row r="628" s="2" customFormat="1" ht="16.5" customHeight="1">
      <c r="A628" s="40"/>
      <c r="B628" s="41"/>
      <c r="C628" s="256" t="s">
        <v>2063</v>
      </c>
      <c r="D628" s="256" t="s">
        <v>237</v>
      </c>
      <c r="E628" s="257" t="s">
        <v>2064</v>
      </c>
      <c r="F628" s="258" t="s">
        <v>2065</v>
      </c>
      <c r="G628" s="259" t="s">
        <v>381</v>
      </c>
      <c r="H628" s="260">
        <v>2</v>
      </c>
      <c r="I628" s="261"/>
      <c r="J628" s="262">
        <f>ROUND(I628*H628,2)</f>
        <v>0</v>
      </c>
      <c r="K628" s="258" t="s">
        <v>168</v>
      </c>
      <c r="L628" s="263"/>
      <c r="M628" s="264" t="s">
        <v>19</v>
      </c>
      <c r="N628" s="265" t="s">
        <v>43</v>
      </c>
      <c r="O628" s="86"/>
      <c r="P628" s="223">
        <f>O628*H628</f>
        <v>0</v>
      </c>
      <c r="Q628" s="223">
        <v>2.0000000000000002E-05</v>
      </c>
      <c r="R628" s="223">
        <f>Q628*H628</f>
        <v>4.0000000000000003E-05</v>
      </c>
      <c r="S628" s="223">
        <v>0</v>
      </c>
      <c r="T628" s="224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25" t="s">
        <v>378</v>
      </c>
      <c r="AT628" s="225" t="s">
        <v>237</v>
      </c>
      <c r="AU628" s="225" t="s">
        <v>81</v>
      </c>
      <c r="AY628" s="19" t="s">
        <v>162</v>
      </c>
      <c r="BE628" s="226">
        <f>IF(N628="základní",J628,0)</f>
        <v>0</v>
      </c>
      <c r="BF628" s="226">
        <f>IF(N628="snížená",J628,0)</f>
        <v>0</v>
      </c>
      <c r="BG628" s="226">
        <f>IF(N628="zákl. přenesená",J628,0)</f>
        <v>0</v>
      </c>
      <c r="BH628" s="226">
        <f>IF(N628="sníž. přenesená",J628,0)</f>
        <v>0</v>
      </c>
      <c r="BI628" s="226">
        <f>IF(N628="nulová",J628,0)</f>
        <v>0</v>
      </c>
      <c r="BJ628" s="19" t="s">
        <v>79</v>
      </c>
      <c r="BK628" s="226">
        <f>ROUND(I628*H628,2)</f>
        <v>0</v>
      </c>
      <c r="BL628" s="19" t="s">
        <v>275</v>
      </c>
      <c r="BM628" s="225" t="s">
        <v>2066</v>
      </c>
    </row>
    <row r="629" s="2" customFormat="1">
      <c r="A629" s="40"/>
      <c r="B629" s="41"/>
      <c r="C629" s="42"/>
      <c r="D629" s="227" t="s">
        <v>171</v>
      </c>
      <c r="E629" s="42"/>
      <c r="F629" s="228" t="s">
        <v>2065</v>
      </c>
      <c r="G629" s="42"/>
      <c r="H629" s="42"/>
      <c r="I629" s="229"/>
      <c r="J629" s="42"/>
      <c r="K629" s="42"/>
      <c r="L629" s="46"/>
      <c r="M629" s="230"/>
      <c r="N629" s="231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171</v>
      </c>
      <c r="AU629" s="19" t="s">
        <v>81</v>
      </c>
    </row>
    <row r="630" s="2" customFormat="1" ht="16.5" customHeight="1">
      <c r="A630" s="40"/>
      <c r="B630" s="41"/>
      <c r="C630" s="214" t="s">
        <v>2067</v>
      </c>
      <c r="D630" s="214" t="s">
        <v>164</v>
      </c>
      <c r="E630" s="215" t="s">
        <v>2068</v>
      </c>
      <c r="F630" s="216" t="s">
        <v>2069</v>
      </c>
      <c r="G630" s="217" t="s">
        <v>381</v>
      </c>
      <c r="H630" s="218">
        <v>10</v>
      </c>
      <c r="I630" s="219"/>
      <c r="J630" s="220">
        <f>ROUND(I630*H630,2)</f>
        <v>0</v>
      </c>
      <c r="K630" s="216" t="s">
        <v>168</v>
      </c>
      <c r="L630" s="46"/>
      <c r="M630" s="221" t="s">
        <v>19</v>
      </c>
      <c r="N630" s="222" t="s">
        <v>43</v>
      </c>
      <c r="O630" s="86"/>
      <c r="P630" s="223">
        <f>O630*H630</f>
        <v>0</v>
      </c>
      <c r="Q630" s="223">
        <v>0</v>
      </c>
      <c r="R630" s="223">
        <f>Q630*H630</f>
        <v>0</v>
      </c>
      <c r="S630" s="223">
        <v>0</v>
      </c>
      <c r="T630" s="224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25" t="s">
        <v>275</v>
      </c>
      <c r="AT630" s="225" t="s">
        <v>164</v>
      </c>
      <c r="AU630" s="225" t="s">
        <v>81</v>
      </c>
      <c r="AY630" s="19" t="s">
        <v>162</v>
      </c>
      <c r="BE630" s="226">
        <f>IF(N630="základní",J630,0)</f>
        <v>0</v>
      </c>
      <c r="BF630" s="226">
        <f>IF(N630="snížená",J630,0)</f>
        <v>0</v>
      </c>
      <c r="BG630" s="226">
        <f>IF(N630="zákl. přenesená",J630,0)</f>
        <v>0</v>
      </c>
      <c r="BH630" s="226">
        <f>IF(N630="sníž. přenesená",J630,0)</f>
        <v>0</v>
      </c>
      <c r="BI630" s="226">
        <f>IF(N630="nulová",J630,0)</f>
        <v>0</v>
      </c>
      <c r="BJ630" s="19" t="s">
        <v>79</v>
      </c>
      <c r="BK630" s="226">
        <f>ROUND(I630*H630,2)</f>
        <v>0</v>
      </c>
      <c r="BL630" s="19" t="s">
        <v>275</v>
      </c>
      <c r="BM630" s="225" t="s">
        <v>2070</v>
      </c>
    </row>
    <row r="631" s="2" customFormat="1">
      <c r="A631" s="40"/>
      <c r="B631" s="41"/>
      <c r="C631" s="42"/>
      <c r="D631" s="227" t="s">
        <v>171</v>
      </c>
      <c r="E631" s="42"/>
      <c r="F631" s="228" t="s">
        <v>2071</v>
      </c>
      <c r="G631" s="42"/>
      <c r="H631" s="42"/>
      <c r="I631" s="229"/>
      <c r="J631" s="42"/>
      <c r="K631" s="42"/>
      <c r="L631" s="46"/>
      <c r="M631" s="230"/>
      <c r="N631" s="231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171</v>
      </c>
      <c r="AU631" s="19" t="s">
        <v>81</v>
      </c>
    </row>
    <row r="632" s="2" customFormat="1">
      <c r="A632" s="40"/>
      <c r="B632" s="41"/>
      <c r="C632" s="42"/>
      <c r="D632" s="232" t="s">
        <v>173</v>
      </c>
      <c r="E632" s="42"/>
      <c r="F632" s="233" t="s">
        <v>2072</v>
      </c>
      <c r="G632" s="42"/>
      <c r="H632" s="42"/>
      <c r="I632" s="229"/>
      <c r="J632" s="42"/>
      <c r="K632" s="42"/>
      <c r="L632" s="46"/>
      <c r="M632" s="230"/>
      <c r="N632" s="231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173</v>
      </c>
      <c r="AU632" s="19" t="s">
        <v>81</v>
      </c>
    </row>
    <row r="633" s="2" customFormat="1" ht="16.5" customHeight="1">
      <c r="A633" s="40"/>
      <c r="B633" s="41"/>
      <c r="C633" s="256" t="s">
        <v>2073</v>
      </c>
      <c r="D633" s="256" t="s">
        <v>237</v>
      </c>
      <c r="E633" s="257" t="s">
        <v>2074</v>
      </c>
      <c r="F633" s="258" t="s">
        <v>2075</v>
      </c>
      <c r="G633" s="259" t="s">
        <v>381</v>
      </c>
      <c r="H633" s="260">
        <v>10</v>
      </c>
      <c r="I633" s="261"/>
      <c r="J633" s="262">
        <f>ROUND(I633*H633,2)</f>
        <v>0</v>
      </c>
      <c r="K633" s="258" t="s">
        <v>168</v>
      </c>
      <c r="L633" s="263"/>
      <c r="M633" s="264" t="s">
        <v>19</v>
      </c>
      <c r="N633" s="265" t="s">
        <v>43</v>
      </c>
      <c r="O633" s="86"/>
      <c r="P633" s="223">
        <f>O633*H633</f>
        <v>0</v>
      </c>
      <c r="Q633" s="223">
        <v>0.00022000000000000001</v>
      </c>
      <c r="R633" s="223">
        <f>Q633*H633</f>
        <v>0.0022000000000000001</v>
      </c>
      <c r="S633" s="223">
        <v>0</v>
      </c>
      <c r="T633" s="224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25" t="s">
        <v>378</v>
      </c>
      <c r="AT633" s="225" t="s">
        <v>237</v>
      </c>
      <c r="AU633" s="225" t="s">
        <v>81</v>
      </c>
      <c r="AY633" s="19" t="s">
        <v>162</v>
      </c>
      <c r="BE633" s="226">
        <f>IF(N633="základní",J633,0)</f>
        <v>0</v>
      </c>
      <c r="BF633" s="226">
        <f>IF(N633="snížená",J633,0)</f>
        <v>0</v>
      </c>
      <c r="BG633" s="226">
        <f>IF(N633="zákl. přenesená",J633,0)</f>
        <v>0</v>
      </c>
      <c r="BH633" s="226">
        <f>IF(N633="sníž. přenesená",J633,0)</f>
        <v>0</v>
      </c>
      <c r="BI633" s="226">
        <f>IF(N633="nulová",J633,0)</f>
        <v>0</v>
      </c>
      <c r="BJ633" s="19" t="s">
        <v>79</v>
      </c>
      <c r="BK633" s="226">
        <f>ROUND(I633*H633,2)</f>
        <v>0</v>
      </c>
      <c r="BL633" s="19" t="s">
        <v>275</v>
      </c>
      <c r="BM633" s="225" t="s">
        <v>2076</v>
      </c>
    </row>
    <row r="634" s="2" customFormat="1">
      <c r="A634" s="40"/>
      <c r="B634" s="41"/>
      <c r="C634" s="42"/>
      <c r="D634" s="227" t="s">
        <v>171</v>
      </c>
      <c r="E634" s="42"/>
      <c r="F634" s="228" t="s">
        <v>2075</v>
      </c>
      <c r="G634" s="42"/>
      <c r="H634" s="42"/>
      <c r="I634" s="229"/>
      <c r="J634" s="42"/>
      <c r="K634" s="42"/>
      <c r="L634" s="46"/>
      <c r="M634" s="230"/>
      <c r="N634" s="231"/>
      <c r="O634" s="86"/>
      <c r="P634" s="86"/>
      <c r="Q634" s="86"/>
      <c r="R634" s="86"/>
      <c r="S634" s="86"/>
      <c r="T634" s="87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T634" s="19" t="s">
        <v>171</v>
      </c>
      <c r="AU634" s="19" t="s">
        <v>81</v>
      </c>
    </row>
    <row r="635" s="2" customFormat="1" ht="24.15" customHeight="1">
      <c r="A635" s="40"/>
      <c r="B635" s="41"/>
      <c r="C635" s="214" t="s">
        <v>1000</v>
      </c>
      <c r="D635" s="214" t="s">
        <v>164</v>
      </c>
      <c r="E635" s="215" t="s">
        <v>2077</v>
      </c>
      <c r="F635" s="216" t="s">
        <v>2078</v>
      </c>
      <c r="G635" s="217" t="s">
        <v>381</v>
      </c>
      <c r="H635" s="218">
        <v>1</v>
      </c>
      <c r="I635" s="219"/>
      <c r="J635" s="220">
        <f>ROUND(I635*H635,2)</f>
        <v>0</v>
      </c>
      <c r="K635" s="216" t="s">
        <v>168</v>
      </c>
      <c r="L635" s="46"/>
      <c r="M635" s="221" t="s">
        <v>19</v>
      </c>
      <c r="N635" s="222" t="s">
        <v>43</v>
      </c>
      <c r="O635" s="86"/>
      <c r="P635" s="223">
        <f>O635*H635</f>
        <v>0</v>
      </c>
      <c r="Q635" s="223">
        <v>0</v>
      </c>
      <c r="R635" s="223">
        <f>Q635*H635</f>
        <v>0</v>
      </c>
      <c r="S635" s="223">
        <v>0</v>
      </c>
      <c r="T635" s="224">
        <f>S635*H635</f>
        <v>0</v>
      </c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R635" s="225" t="s">
        <v>275</v>
      </c>
      <c r="AT635" s="225" t="s">
        <v>164</v>
      </c>
      <c r="AU635" s="225" t="s">
        <v>81</v>
      </c>
      <c r="AY635" s="19" t="s">
        <v>162</v>
      </c>
      <c r="BE635" s="226">
        <f>IF(N635="základní",J635,0)</f>
        <v>0</v>
      </c>
      <c r="BF635" s="226">
        <f>IF(N635="snížená",J635,0)</f>
        <v>0</v>
      </c>
      <c r="BG635" s="226">
        <f>IF(N635="zákl. přenesená",J635,0)</f>
        <v>0</v>
      </c>
      <c r="BH635" s="226">
        <f>IF(N635="sníž. přenesená",J635,0)</f>
        <v>0</v>
      </c>
      <c r="BI635" s="226">
        <f>IF(N635="nulová",J635,0)</f>
        <v>0</v>
      </c>
      <c r="BJ635" s="19" t="s">
        <v>79</v>
      </c>
      <c r="BK635" s="226">
        <f>ROUND(I635*H635,2)</f>
        <v>0</v>
      </c>
      <c r="BL635" s="19" t="s">
        <v>275</v>
      </c>
      <c r="BM635" s="225" t="s">
        <v>2079</v>
      </c>
    </row>
    <row r="636" s="2" customFormat="1">
      <c r="A636" s="40"/>
      <c r="B636" s="41"/>
      <c r="C636" s="42"/>
      <c r="D636" s="227" t="s">
        <v>171</v>
      </c>
      <c r="E636" s="42"/>
      <c r="F636" s="228" t="s">
        <v>2080</v>
      </c>
      <c r="G636" s="42"/>
      <c r="H636" s="42"/>
      <c r="I636" s="229"/>
      <c r="J636" s="42"/>
      <c r="K636" s="42"/>
      <c r="L636" s="46"/>
      <c r="M636" s="230"/>
      <c r="N636" s="231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171</v>
      </c>
      <c r="AU636" s="19" t="s">
        <v>81</v>
      </c>
    </row>
    <row r="637" s="2" customFormat="1">
      <c r="A637" s="40"/>
      <c r="B637" s="41"/>
      <c r="C637" s="42"/>
      <c r="D637" s="232" t="s">
        <v>173</v>
      </c>
      <c r="E637" s="42"/>
      <c r="F637" s="233" t="s">
        <v>2081</v>
      </c>
      <c r="G637" s="42"/>
      <c r="H637" s="42"/>
      <c r="I637" s="229"/>
      <c r="J637" s="42"/>
      <c r="K637" s="42"/>
      <c r="L637" s="46"/>
      <c r="M637" s="230"/>
      <c r="N637" s="231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173</v>
      </c>
      <c r="AU637" s="19" t="s">
        <v>81</v>
      </c>
    </row>
    <row r="638" s="2" customFormat="1" ht="16.5" customHeight="1">
      <c r="A638" s="40"/>
      <c r="B638" s="41"/>
      <c r="C638" s="256" t="s">
        <v>2082</v>
      </c>
      <c r="D638" s="256" t="s">
        <v>237</v>
      </c>
      <c r="E638" s="257" t="s">
        <v>2083</v>
      </c>
      <c r="F638" s="258" t="s">
        <v>2084</v>
      </c>
      <c r="G638" s="259" t="s">
        <v>381</v>
      </c>
      <c r="H638" s="260">
        <v>1</v>
      </c>
      <c r="I638" s="261"/>
      <c r="J638" s="262">
        <f>ROUND(I638*H638,2)</f>
        <v>0</v>
      </c>
      <c r="K638" s="258" t="s">
        <v>168</v>
      </c>
      <c r="L638" s="263"/>
      <c r="M638" s="264" t="s">
        <v>19</v>
      </c>
      <c r="N638" s="265" t="s">
        <v>43</v>
      </c>
      <c r="O638" s="86"/>
      <c r="P638" s="223">
        <f>O638*H638</f>
        <v>0</v>
      </c>
      <c r="Q638" s="223">
        <v>0.00011</v>
      </c>
      <c r="R638" s="223">
        <f>Q638*H638</f>
        <v>0.00011</v>
      </c>
      <c r="S638" s="223">
        <v>0</v>
      </c>
      <c r="T638" s="224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25" t="s">
        <v>378</v>
      </c>
      <c r="AT638" s="225" t="s">
        <v>237</v>
      </c>
      <c r="AU638" s="225" t="s">
        <v>81</v>
      </c>
      <c r="AY638" s="19" t="s">
        <v>162</v>
      </c>
      <c r="BE638" s="226">
        <f>IF(N638="základní",J638,0)</f>
        <v>0</v>
      </c>
      <c r="BF638" s="226">
        <f>IF(N638="snížená",J638,0)</f>
        <v>0</v>
      </c>
      <c r="BG638" s="226">
        <f>IF(N638="zákl. přenesená",J638,0)</f>
        <v>0</v>
      </c>
      <c r="BH638" s="226">
        <f>IF(N638="sníž. přenesená",J638,0)</f>
        <v>0</v>
      </c>
      <c r="BI638" s="226">
        <f>IF(N638="nulová",J638,0)</f>
        <v>0</v>
      </c>
      <c r="BJ638" s="19" t="s">
        <v>79</v>
      </c>
      <c r="BK638" s="226">
        <f>ROUND(I638*H638,2)</f>
        <v>0</v>
      </c>
      <c r="BL638" s="19" t="s">
        <v>275</v>
      </c>
      <c r="BM638" s="225" t="s">
        <v>2085</v>
      </c>
    </row>
    <row r="639" s="2" customFormat="1">
      <c r="A639" s="40"/>
      <c r="B639" s="41"/>
      <c r="C639" s="42"/>
      <c r="D639" s="227" t="s">
        <v>171</v>
      </c>
      <c r="E639" s="42"/>
      <c r="F639" s="228" t="s">
        <v>2084</v>
      </c>
      <c r="G639" s="42"/>
      <c r="H639" s="42"/>
      <c r="I639" s="229"/>
      <c r="J639" s="42"/>
      <c r="K639" s="42"/>
      <c r="L639" s="46"/>
      <c r="M639" s="230"/>
      <c r="N639" s="231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171</v>
      </c>
      <c r="AU639" s="19" t="s">
        <v>81</v>
      </c>
    </row>
    <row r="640" s="2" customFormat="1" ht="16.5" customHeight="1">
      <c r="A640" s="40"/>
      <c r="B640" s="41"/>
      <c r="C640" s="214" t="s">
        <v>2086</v>
      </c>
      <c r="D640" s="214" t="s">
        <v>164</v>
      </c>
      <c r="E640" s="215" t="s">
        <v>2087</v>
      </c>
      <c r="F640" s="216" t="s">
        <v>2088</v>
      </c>
      <c r="G640" s="217" t="s">
        <v>300</v>
      </c>
      <c r="H640" s="218">
        <v>3</v>
      </c>
      <c r="I640" s="219"/>
      <c r="J640" s="220">
        <f>ROUND(I640*H640,2)</f>
        <v>0</v>
      </c>
      <c r="K640" s="216" t="s">
        <v>168</v>
      </c>
      <c r="L640" s="46"/>
      <c r="M640" s="221" t="s">
        <v>19</v>
      </c>
      <c r="N640" s="222" t="s">
        <v>43</v>
      </c>
      <c r="O640" s="86"/>
      <c r="P640" s="223">
        <f>O640*H640</f>
        <v>0</v>
      </c>
      <c r="Q640" s="223">
        <v>0</v>
      </c>
      <c r="R640" s="223">
        <f>Q640*H640</f>
        <v>0</v>
      </c>
      <c r="S640" s="223">
        <v>0</v>
      </c>
      <c r="T640" s="224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25" t="s">
        <v>275</v>
      </c>
      <c r="AT640" s="225" t="s">
        <v>164</v>
      </c>
      <c r="AU640" s="225" t="s">
        <v>81</v>
      </c>
      <c r="AY640" s="19" t="s">
        <v>162</v>
      </c>
      <c r="BE640" s="226">
        <f>IF(N640="základní",J640,0)</f>
        <v>0</v>
      </c>
      <c r="BF640" s="226">
        <f>IF(N640="snížená",J640,0)</f>
        <v>0</v>
      </c>
      <c r="BG640" s="226">
        <f>IF(N640="zákl. přenesená",J640,0)</f>
        <v>0</v>
      </c>
      <c r="BH640" s="226">
        <f>IF(N640="sníž. přenesená",J640,0)</f>
        <v>0</v>
      </c>
      <c r="BI640" s="226">
        <f>IF(N640="nulová",J640,0)</f>
        <v>0</v>
      </c>
      <c r="BJ640" s="19" t="s">
        <v>79</v>
      </c>
      <c r="BK640" s="226">
        <f>ROUND(I640*H640,2)</f>
        <v>0</v>
      </c>
      <c r="BL640" s="19" t="s">
        <v>275</v>
      </c>
      <c r="BM640" s="225" t="s">
        <v>2089</v>
      </c>
    </row>
    <row r="641" s="2" customFormat="1">
      <c r="A641" s="40"/>
      <c r="B641" s="41"/>
      <c r="C641" s="42"/>
      <c r="D641" s="227" t="s">
        <v>171</v>
      </c>
      <c r="E641" s="42"/>
      <c r="F641" s="228" t="s">
        <v>2090</v>
      </c>
      <c r="G641" s="42"/>
      <c r="H641" s="42"/>
      <c r="I641" s="229"/>
      <c r="J641" s="42"/>
      <c r="K641" s="42"/>
      <c r="L641" s="46"/>
      <c r="M641" s="230"/>
      <c r="N641" s="231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171</v>
      </c>
      <c r="AU641" s="19" t="s">
        <v>81</v>
      </c>
    </row>
    <row r="642" s="2" customFormat="1">
      <c r="A642" s="40"/>
      <c r="B642" s="41"/>
      <c r="C642" s="42"/>
      <c r="D642" s="232" t="s">
        <v>173</v>
      </c>
      <c r="E642" s="42"/>
      <c r="F642" s="233" t="s">
        <v>2091</v>
      </c>
      <c r="G642" s="42"/>
      <c r="H642" s="42"/>
      <c r="I642" s="229"/>
      <c r="J642" s="42"/>
      <c r="K642" s="42"/>
      <c r="L642" s="46"/>
      <c r="M642" s="230"/>
      <c r="N642" s="231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173</v>
      </c>
      <c r="AU642" s="19" t="s">
        <v>81</v>
      </c>
    </row>
    <row r="643" s="13" customFormat="1">
      <c r="A643" s="13"/>
      <c r="B643" s="234"/>
      <c r="C643" s="235"/>
      <c r="D643" s="227" t="s">
        <v>175</v>
      </c>
      <c r="E643" s="236" t="s">
        <v>19</v>
      </c>
      <c r="F643" s="237" t="s">
        <v>2092</v>
      </c>
      <c r="G643" s="235"/>
      <c r="H643" s="238">
        <v>3</v>
      </c>
      <c r="I643" s="239"/>
      <c r="J643" s="235"/>
      <c r="K643" s="235"/>
      <c r="L643" s="240"/>
      <c r="M643" s="241"/>
      <c r="N643" s="242"/>
      <c r="O643" s="242"/>
      <c r="P643" s="242"/>
      <c r="Q643" s="242"/>
      <c r="R643" s="242"/>
      <c r="S643" s="242"/>
      <c r="T643" s="24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4" t="s">
        <v>175</v>
      </c>
      <c r="AU643" s="244" t="s">
        <v>81</v>
      </c>
      <c r="AV643" s="13" t="s">
        <v>81</v>
      </c>
      <c r="AW643" s="13" t="s">
        <v>33</v>
      </c>
      <c r="AX643" s="13" t="s">
        <v>79</v>
      </c>
      <c r="AY643" s="244" t="s">
        <v>162</v>
      </c>
    </row>
    <row r="644" s="2" customFormat="1" ht="16.5" customHeight="1">
      <c r="A644" s="40"/>
      <c r="B644" s="41"/>
      <c r="C644" s="256" t="s">
        <v>2093</v>
      </c>
      <c r="D644" s="256" t="s">
        <v>237</v>
      </c>
      <c r="E644" s="257" t="s">
        <v>2094</v>
      </c>
      <c r="F644" s="258" t="s">
        <v>2095</v>
      </c>
      <c r="G644" s="259" t="s">
        <v>300</v>
      </c>
      <c r="H644" s="260">
        <v>3</v>
      </c>
      <c r="I644" s="261"/>
      <c r="J644" s="262">
        <f>ROUND(I644*H644,2)</f>
        <v>0</v>
      </c>
      <c r="K644" s="258" t="s">
        <v>168</v>
      </c>
      <c r="L644" s="263"/>
      <c r="M644" s="264" t="s">
        <v>19</v>
      </c>
      <c r="N644" s="265" t="s">
        <v>43</v>
      </c>
      <c r="O644" s="86"/>
      <c r="P644" s="223">
        <f>O644*H644</f>
        <v>0</v>
      </c>
      <c r="Q644" s="223">
        <v>0.00052999999999999998</v>
      </c>
      <c r="R644" s="223">
        <f>Q644*H644</f>
        <v>0.0015899999999999998</v>
      </c>
      <c r="S644" s="223">
        <v>0</v>
      </c>
      <c r="T644" s="224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25" t="s">
        <v>378</v>
      </c>
      <c r="AT644" s="225" t="s">
        <v>237</v>
      </c>
      <c r="AU644" s="225" t="s">
        <v>81</v>
      </c>
      <c r="AY644" s="19" t="s">
        <v>162</v>
      </c>
      <c r="BE644" s="226">
        <f>IF(N644="základní",J644,0)</f>
        <v>0</v>
      </c>
      <c r="BF644" s="226">
        <f>IF(N644="snížená",J644,0)</f>
        <v>0</v>
      </c>
      <c r="BG644" s="226">
        <f>IF(N644="zákl. přenesená",J644,0)</f>
        <v>0</v>
      </c>
      <c r="BH644" s="226">
        <f>IF(N644="sníž. přenesená",J644,0)</f>
        <v>0</v>
      </c>
      <c r="BI644" s="226">
        <f>IF(N644="nulová",J644,0)</f>
        <v>0</v>
      </c>
      <c r="BJ644" s="19" t="s">
        <v>79</v>
      </c>
      <c r="BK644" s="226">
        <f>ROUND(I644*H644,2)</f>
        <v>0</v>
      </c>
      <c r="BL644" s="19" t="s">
        <v>275</v>
      </c>
      <c r="BM644" s="225" t="s">
        <v>2096</v>
      </c>
    </row>
    <row r="645" s="2" customFormat="1">
      <c r="A645" s="40"/>
      <c r="B645" s="41"/>
      <c r="C645" s="42"/>
      <c r="D645" s="227" t="s">
        <v>171</v>
      </c>
      <c r="E645" s="42"/>
      <c r="F645" s="228" t="s">
        <v>2095</v>
      </c>
      <c r="G645" s="42"/>
      <c r="H645" s="42"/>
      <c r="I645" s="229"/>
      <c r="J645" s="42"/>
      <c r="K645" s="42"/>
      <c r="L645" s="46"/>
      <c r="M645" s="230"/>
      <c r="N645" s="231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171</v>
      </c>
      <c r="AU645" s="19" t="s">
        <v>81</v>
      </c>
    </row>
    <row r="646" s="13" customFormat="1">
      <c r="A646" s="13"/>
      <c r="B646" s="234"/>
      <c r="C646" s="235"/>
      <c r="D646" s="227" t="s">
        <v>175</v>
      </c>
      <c r="E646" s="236" t="s">
        <v>19</v>
      </c>
      <c r="F646" s="237" t="s">
        <v>2092</v>
      </c>
      <c r="G646" s="235"/>
      <c r="H646" s="238">
        <v>3</v>
      </c>
      <c r="I646" s="239"/>
      <c r="J646" s="235"/>
      <c r="K646" s="235"/>
      <c r="L646" s="240"/>
      <c r="M646" s="241"/>
      <c r="N646" s="242"/>
      <c r="O646" s="242"/>
      <c r="P646" s="242"/>
      <c r="Q646" s="242"/>
      <c r="R646" s="242"/>
      <c r="S646" s="242"/>
      <c r="T646" s="24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4" t="s">
        <v>175</v>
      </c>
      <c r="AU646" s="244" t="s">
        <v>81</v>
      </c>
      <c r="AV646" s="13" t="s">
        <v>81</v>
      </c>
      <c r="AW646" s="13" t="s">
        <v>33</v>
      </c>
      <c r="AX646" s="13" t="s">
        <v>79</v>
      </c>
      <c r="AY646" s="244" t="s">
        <v>162</v>
      </c>
    </row>
    <row r="647" s="2" customFormat="1" ht="16.5" customHeight="1">
      <c r="A647" s="40"/>
      <c r="B647" s="41"/>
      <c r="C647" s="214" t="s">
        <v>2097</v>
      </c>
      <c r="D647" s="214" t="s">
        <v>164</v>
      </c>
      <c r="E647" s="215" t="s">
        <v>2098</v>
      </c>
      <c r="F647" s="216" t="s">
        <v>2099</v>
      </c>
      <c r="G647" s="217" t="s">
        <v>381</v>
      </c>
      <c r="H647" s="218">
        <v>3</v>
      </c>
      <c r="I647" s="219"/>
      <c r="J647" s="220">
        <f>ROUND(I647*H647,2)</f>
        <v>0</v>
      </c>
      <c r="K647" s="216" t="s">
        <v>168</v>
      </c>
      <c r="L647" s="46"/>
      <c r="M647" s="221" t="s">
        <v>19</v>
      </c>
      <c r="N647" s="222" t="s">
        <v>43</v>
      </c>
      <c r="O647" s="86"/>
      <c r="P647" s="223">
        <f>O647*H647</f>
        <v>0</v>
      </c>
      <c r="Q647" s="223">
        <v>0</v>
      </c>
      <c r="R647" s="223">
        <f>Q647*H647</f>
        <v>0</v>
      </c>
      <c r="S647" s="223">
        <v>0</v>
      </c>
      <c r="T647" s="224">
        <f>S647*H647</f>
        <v>0</v>
      </c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R647" s="225" t="s">
        <v>275</v>
      </c>
      <c r="AT647" s="225" t="s">
        <v>164</v>
      </c>
      <c r="AU647" s="225" t="s">
        <v>81</v>
      </c>
      <c r="AY647" s="19" t="s">
        <v>162</v>
      </c>
      <c r="BE647" s="226">
        <f>IF(N647="základní",J647,0)</f>
        <v>0</v>
      </c>
      <c r="BF647" s="226">
        <f>IF(N647="snížená",J647,0)</f>
        <v>0</v>
      </c>
      <c r="BG647" s="226">
        <f>IF(N647="zákl. přenesená",J647,0)</f>
        <v>0</v>
      </c>
      <c r="BH647" s="226">
        <f>IF(N647="sníž. přenesená",J647,0)</f>
        <v>0</v>
      </c>
      <c r="BI647" s="226">
        <f>IF(N647="nulová",J647,0)</f>
        <v>0</v>
      </c>
      <c r="BJ647" s="19" t="s">
        <v>79</v>
      </c>
      <c r="BK647" s="226">
        <f>ROUND(I647*H647,2)</f>
        <v>0</v>
      </c>
      <c r="BL647" s="19" t="s">
        <v>275</v>
      </c>
      <c r="BM647" s="225" t="s">
        <v>2100</v>
      </c>
    </row>
    <row r="648" s="2" customFormat="1">
      <c r="A648" s="40"/>
      <c r="B648" s="41"/>
      <c r="C648" s="42"/>
      <c r="D648" s="227" t="s">
        <v>171</v>
      </c>
      <c r="E648" s="42"/>
      <c r="F648" s="228" t="s">
        <v>2101</v>
      </c>
      <c r="G648" s="42"/>
      <c r="H648" s="42"/>
      <c r="I648" s="229"/>
      <c r="J648" s="42"/>
      <c r="K648" s="42"/>
      <c r="L648" s="46"/>
      <c r="M648" s="230"/>
      <c r="N648" s="231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171</v>
      </c>
      <c r="AU648" s="19" t="s">
        <v>81</v>
      </c>
    </row>
    <row r="649" s="2" customFormat="1">
      <c r="A649" s="40"/>
      <c r="B649" s="41"/>
      <c r="C649" s="42"/>
      <c r="D649" s="232" t="s">
        <v>173</v>
      </c>
      <c r="E649" s="42"/>
      <c r="F649" s="233" t="s">
        <v>2102</v>
      </c>
      <c r="G649" s="42"/>
      <c r="H649" s="42"/>
      <c r="I649" s="229"/>
      <c r="J649" s="42"/>
      <c r="K649" s="42"/>
      <c r="L649" s="46"/>
      <c r="M649" s="230"/>
      <c r="N649" s="231"/>
      <c r="O649" s="86"/>
      <c r="P649" s="86"/>
      <c r="Q649" s="86"/>
      <c r="R649" s="86"/>
      <c r="S649" s="86"/>
      <c r="T649" s="87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T649" s="19" t="s">
        <v>173</v>
      </c>
      <c r="AU649" s="19" t="s">
        <v>81</v>
      </c>
    </row>
    <row r="650" s="2" customFormat="1" ht="16.5" customHeight="1">
      <c r="A650" s="40"/>
      <c r="B650" s="41"/>
      <c r="C650" s="256" t="s">
        <v>2103</v>
      </c>
      <c r="D650" s="256" t="s">
        <v>237</v>
      </c>
      <c r="E650" s="257" t="s">
        <v>2104</v>
      </c>
      <c r="F650" s="258" t="s">
        <v>2105</v>
      </c>
      <c r="G650" s="259" t="s">
        <v>381</v>
      </c>
      <c r="H650" s="260">
        <v>3</v>
      </c>
      <c r="I650" s="261"/>
      <c r="J650" s="262">
        <f>ROUND(I650*H650,2)</f>
        <v>0</v>
      </c>
      <c r="K650" s="258" t="s">
        <v>168</v>
      </c>
      <c r="L650" s="263"/>
      <c r="M650" s="264" t="s">
        <v>19</v>
      </c>
      <c r="N650" s="265" t="s">
        <v>43</v>
      </c>
      <c r="O650" s="86"/>
      <c r="P650" s="223">
        <f>O650*H650</f>
        <v>0</v>
      </c>
      <c r="Q650" s="223">
        <v>0.00017000000000000001</v>
      </c>
      <c r="R650" s="223">
        <f>Q650*H650</f>
        <v>0.00051000000000000004</v>
      </c>
      <c r="S650" s="223">
        <v>0</v>
      </c>
      <c r="T650" s="224">
        <f>S650*H650</f>
        <v>0</v>
      </c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R650" s="225" t="s">
        <v>378</v>
      </c>
      <c r="AT650" s="225" t="s">
        <v>237</v>
      </c>
      <c r="AU650" s="225" t="s">
        <v>81</v>
      </c>
      <c r="AY650" s="19" t="s">
        <v>162</v>
      </c>
      <c r="BE650" s="226">
        <f>IF(N650="základní",J650,0)</f>
        <v>0</v>
      </c>
      <c r="BF650" s="226">
        <f>IF(N650="snížená",J650,0)</f>
        <v>0</v>
      </c>
      <c r="BG650" s="226">
        <f>IF(N650="zákl. přenesená",J650,0)</f>
        <v>0</v>
      </c>
      <c r="BH650" s="226">
        <f>IF(N650="sníž. přenesená",J650,0)</f>
        <v>0</v>
      </c>
      <c r="BI650" s="226">
        <f>IF(N650="nulová",J650,0)</f>
        <v>0</v>
      </c>
      <c r="BJ650" s="19" t="s">
        <v>79</v>
      </c>
      <c r="BK650" s="226">
        <f>ROUND(I650*H650,2)</f>
        <v>0</v>
      </c>
      <c r="BL650" s="19" t="s">
        <v>275</v>
      </c>
      <c r="BM650" s="225" t="s">
        <v>2106</v>
      </c>
    </row>
    <row r="651" s="2" customFormat="1">
      <c r="A651" s="40"/>
      <c r="B651" s="41"/>
      <c r="C651" s="42"/>
      <c r="D651" s="227" t="s">
        <v>171</v>
      </c>
      <c r="E651" s="42"/>
      <c r="F651" s="228" t="s">
        <v>2105</v>
      </c>
      <c r="G651" s="42"/>
      <c r="H651" s="42"/>
      <c r="I651" s="229"/>
      <c r="J651" s="42"/>
      <c r="K651" s="42"/>
      <c r="L651" s="46"/>
      <c r="M651" s="230"/>
      <c r="N651" s="231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171</v>
      </c>
      <c r="AU651" s="19" t="s">
        <v>81</v>
      </c>
    </row>
    <row r="652" s="2" customFormat="1" ht="24.15" customHeight="1">
      <c r="A652" s="40"/>
      <c r="B652" s="41"/>
      <c r="C652" s="256" t="s">
        <v>2107</v>
      </c>
      <c r="D652" s="256" t="s">
        <v>237</v>
      </c>
      <c r="E652" s="257" t="s">
        <v>2108</v>
      </c>
      <c r="F652" s="258" t="s">
        <v>2109</v>
      </c>
      <c r="G652" s="259" t="s">
        <v>1671</v>
      </c>
      <c r="H652" s="260">
        <v>1</v>
      </c>
      <c r="I652" s="261"/>
      <c r="J652" s="262">
        <f>ROUND(I652*H652,2)</f>
        <v>0</v>
      </c>
      <c r="K652" s="258" t="s">
        <v>168</v>
      </c>
      <c r="L652" s="263"/>
      <c r="M652" s="264" t="s">
        <v>19</v>
      </c>
      <c r="N652" s="265" t="s">
        <v>43</v>
      </c>
      <c r="O652" s="86"/>
      <c r="P652" s="223">
        <f>O652*H652</f>
        <v>0</v>
      </c>
      <c r="Q652" s="223">
        <v>0.00012999999999999999</v>
      </c>
      <c r="R652" s="223">
        <f>Q652*H652</f>
        <v>0.00012999999999999999</v>
      </c>
      <c r="S652" s="223">
        <v>0</v>
      </c>
      <c r="T652" s="224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25" t="s">
        <v>378</v>
      </c>
      <c r="AT652" s="225" t="s">
        <v>237</v>
      </c>
      <c r="AU652" s="225" t="s">
        <v>81</v>
      </c>
      <c r="AY652" s="19" t="s">
        <v>162</v>
      </c>
      <c r="BE652" s="226">
        <f>IF(N652="základní",J652,0)</f>
        <v>0</v>
      </c>
      <c r="BF652" s="226">
        <f>IF(N652="snížená",J652,0)</f>
        <v>0</v>
      </c>
      <c r="BG652" s="226">
        <f>IF(N652="zákl. přenesená",J652,0)</f>
        <v>0</v>
      </c>
      <c r="BH652" s="226">
        <f>IF(N652="sníž. přenesená",J652,0)</f>
        <v>0</v>
      </c>
      <c r="BI652" s="226">
        <f>IF(N652="nulová",J652,0)</f>
        <v>0</v>
      </c>
      <c r="BJ652" s="19" t="s">
        <v>79</v>
      </c>
      <c r="BK652" s="226">
        <f>ROUND(I652*H652,2)</f>
        <v>0</v>
      </c>
      <c r="BL652" s="19" t="s">
        <v>275</v>
      </c>
      <c r="BM652" s="225" t="s">
        <v>2110</v>
      </c>
    </row>
    <row r="653" s="2" customFormat="1">
      <c r="A653" s="40"/>
      <c r="B653" s="41"/>
      <c r="C653" s="42"/>
      <c r="D653" s="227" t="s">
        <v>171</v>
      </c>
      <c r="E653" s="42"/>
      <c r="F653" s="228" t="s">
        <v>2109</v>
      </c>
      <c r="G653" s="42"/>
      <c r="H653" s="42"/>
      <c r="I653" s="229"/>
      <c r="J653" s="42"/>
      <c r="K653" s="42"/>
      <c r="L653" s="46"/>
      <c r="M653" s="230"/>
      <c r="N653" s="231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171</v>
      </c>
      <c r="AU653" s="19" t="s">
        <v>81</v>
      </c>
    </row>
    <row r="654" s="2" customFormat="1" ht="24.15" customHeight="1">
      <c r="A654" s="40"/>
      <c r="B654" s="41"/>
      <c r="C654" s="214" t="s">
        <v>2111</v>
      </c>
      <c r="D654" s="214" t="s">
        <v>164</v>
      </c>
      <c r="E654" s="215" t="s">
        <v>2112</v>
      </c>
      <c r="F654" s="216" t="s">
        <v>2113</v>
      </c>
      <c r="G654" s="217" t="s">
        <v>212</v>
      </c>
      <c r="H654" s="218">
        <v>0.16300000000000001</v>
      </c>
      <c r="I654" s="219"/>
      <c r="J654" s="220">
        <f>ROUND(I654*H654,2)</f>
        <v>0</v>
      </c>
      <c r="K654" s="216" t="s">
        <v>168</v>
      </c>
      <c r="L654" s="46"/>
      <c r="M654" s="221" t="s">
        <v>19</v>
      </c>
      <c r="N654" s="222" t="s">
        <v>43</v>
      </c>
      <c r="O654" s="86"/>
      <c r="P654" s="223">
        <f>O654*H654</f>
        <v>0</v>
      </c>
      <c r="Q654" s="223">
        <v>0</v>
      </c>
      <c r="R654" s="223">
        <f>Q654*H654</f>
        <v>0</v>
      </c>
      <c r="S654" s="223">
        <v>0</v>
      </c>
      <c r="T654" s="224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25" t="s">
        <v>275</v>
      </c>
      <c r="AT654" s="225" t="s">
        <v>164</v>
      </c>
      <c r="AU654" s="225" t="s">
        <v>81</v>
      </c>
      <c r="AY654" s="19" t="s">
        <v>162</v>
      </c>
      <c r="BE654" s="226">
        <f>IF(N654="základní",J654,0)</f>
        <v>0</v>
      </c>
      <c r="BF654" s="226">
        <f>IF(N654="snížená",J654,0)</f>
        <v>0</v>
      </c>
      <c r="BG654" s="226">
        <f>IF(N654="zákl. přenesená",J654,0)</f>
        <v>0</v>
      </c>
      <c r="BH654" s="226">
        <f>IF(N654="sníž. přenesená",J654,0)</f>
        <v>0</v>
      </c>
      <c r="BI654" s="226">
        <f>IF(N654="nulová",J654,0)</f>
        <v>0</v>
      </c>
      <c r="BJ654" s="19" t="s">
        <v>79</v>
      </c>
      <c r="BK654" s="226">
        <f>ROUND(I654*H654,2)</f>
        <v>0</v>
      </c>
      <c r="BL654" s="19" t="s">
        <v>275</v>
      </c>
      <c r="BM654" s="225" t="s">
        <v>2114</v>
      </c>
    </row>
    <row r="655" s="2" customFormat="1">
      <c r="A655" s="40"/>
      <c r="B655" s="41"/>
      <c r="C655" s="42"/>
      <c r="D655" s="227" t="s">
        <v>171</v>
      </c>
      <c r="E655" s="42"/>
      <c r="F655" s="228" t="s">
        <v>2115</v>
      </c>
      <c r="G655" s="42"/>
      <c r="H655" s="42"/>
      <c r="I655" s="229"/>
      <c r="J655" s="42"/>
      <c r="K655" s="42"/>
      <c r="L655" s="46"/>
      <c r="M655" s="230"/>
      <c r="N655" s="231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171</v>
      </c>
      <c r="AU655" s="19" t="s">
        <v>81</v>
      </c>
    </row>
    <row r="656" s="2" customFormat="1">
      <c r="A656" s="40"/>
      <c r="B656" s="41"/>
      <c r="C656" s="42"/>
      <c r="D656" s="232" t="s">
        <v>173</v>
      </c>
      <c r="E656" s="42"/>
      <c r="F656" s="233" t="s">
        <v>2116</v>
      </c>
      <c r="G656" s="42"/>
      <c r="H656" s="42"/>
      <c r="I656" s="229"/>
      <c r="J656" s="42"/>
      <c r="K656" s="42"/>
      <c r="L656" s="46"/>
      <c r="M656" s="230"/>
      <c r="N656" s="231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173</v>
      </c>
      <c r="AU656" s="19" t="s">
        <v>81</v>
      </c>
    </row>
    <row r="657" s="2" customFormat="1" ht="33" customHeight="1">
      <c r="A657" s="40"/>
      <c r="B657" s="41"/>
      <c r="C657" s="214" t="s">
        <v>2117</v>
      </c>
      <c r="D657" s="214" t="s">
        <v>164</v>
      </c>
      <c r="E657" s="215" t="s">
        <v>2118</v>
      </c>
      <c r="F657" s="216" t="s">
        <v>2119</v>
      </c>
      <c r="G657" s="217" t="s">
        <v>212</v>
      </c>
      <c r="H657" s="218">
        <v>0.16300000000000001</v>
      </c>
      <c r="I657" s="219"/>
      <c r="J657" s="220">
        <f>ROUND(I657*H657,2)</f>
        <v>0</v>
      </c>
      <c r="K657" s="216" t="s">
        <v>168</v>
      </c>
      <c r="L657" s="46"/>
      <c r="M657" s="221" t="s">
        <v>19</v>
      </c>
      <c r="N657" s="222" t="s">
        <v>43</v>
      </c>
      <c r="O657" s="86"/>
      <c r="P657" s="223">
        <f>O657*H657</f>
        <v>0</v>
      </c>
      <c r="Q657" s="223">
        <v>0</v>
      </c>
      <c r="R657" s="223">
        <f>Q657*H657</f>
        <v>0</v>
      </c>
      <c r="S657" s="223">
        <v>0</v>
      </c>
      <c r="T657" s="224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25" t="s">
        <v>275</v>
      </c>
      <c r="AT657" s="225" t="s">
        <v>164</v>
      </c>
      <c r="AU657" s="225" t="s">
        <v>81</v>
      </c>
      <c r="AY657" s="19" t="s">
        <v>162</v>
      </c>
      <c r="BE657" s="226">
        <f>IF(N657="základní",J657,0)</f>
        <v>0</v>
      </c>
      <c r="BF657" s="226">
        <f>IF(N657="snížená",J657,0)</f>
        <v>0</v>
      </c>
      <c r="BG657" s="226">
        <f>IF(N657="zákl. přenesená",J657,0)</f>
        <v>0</v>
      </c>
      <c r="BH657" s="226">
        <f>IF(N657="sníž. přenesená",J657,0)</f>
        <v>0</v>
      </c>
      <c r="BI657" s="226">
        <f>IF(N657="nulová",J657,0)</f>
        <v>0</v>
      </c>
      <c r="BJ657" s="19" t="s">
        <v>79</v>
      </c>
      <c r="BK657" s="226">
        <f>ROUND(I657*H657,2)</f>
        <v>0</v>
      </c>
      <c r="BL657" s="19" t="s">
        <v>275</v>
      </c>
      <c r="BM657" s="225" t="s">
        <v>2120</v>
      </c>
    </row>
    <row r="658" s="2" customFormat="1">
      <c r="A658" s="40"/>
      <c r="B658" s="41"/>
      <c r="C658" s="42"/>
      <c r="D658" s="227" t="s">
        <v>171</v>
      </c>
      <c r="E658" s="42"/>
      <c r="F658" s="228" t="s">
        <v>2121</v>
      </c>
      <c r="G658" s="42"/>
      <c r="H658" s="42"/>
      <c r="I658" s="229"/>
      <c r="J658" s="42"/>
      <c r="K658" s="42"/>
      <c r="L658" s="46"/>
      <c r="M658" s="230"/>
      <c r="N658" s="231"/>
      <c r="O658" s="86"/>
      <c r="P658" s="86"/>
      <c r="Q658" s="86"/>
      <c r="R658" s="86"/>
      <c r="S658" s="86"/>
      <c r="T658" s="87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T658" s="19" t="s">
        <v>171</v>
      </c>
      <c r="AU658" s="19" t="s">
        <v>81</v>
      </c>
    </row>
    <row r="659" s="2" customFormat="1">
      <c r="A659" s="40"/>
      <c r="B659" s="41"/>
      <c r="C659" s="42"/>
      <c r="D659" s="232" t="s">
        <v>173</v>
      </c>
      <c r="E659" s="42"/>
      <c r="F659" s="233" t="s">
        <v>2122</v>
      </c>
      <c r="G659" s="42"/>
      <c r="H659" s="42"/>
      <c r="I659" s="229"/>
      <c r="J659" s="42"/>
      <c r="K659" s="42"/>
      <c r="L659" s="46"/>
      <c r="M659" s="230"/>
      <c r="N659" s="231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173</v>
      </c>
      <c r="AU659" s="19" t="s">
        <v>81</v>
      </c>
    </row>
    <row r="660" s="12" customFormat="1" ht="22.8" customHeight="1">
      <c r="A660" s="12"/>
      <c r="B660" s="198"/>
      <c r="C660" s="199"/>
      <c r="D660" s="200" t="s">
        <v>71</v>
      </c>
      <c r="E660" s="212" t="s">
        <v>2123</v>
      </c>
      <c r="F660" s="212" t="s">
        <v>2124</v>
      </c>
      <c r="G660" s="199"/>
      <c r="H660" s="199"/>
      <c r="I660" s="202"/>
      <c r="J660" s="213">
        <f>BK660</f>
        <v>0</v>
      </c>
      <c r="K660" s="199"/>
      <c r="L660" s="204"/>
      <c r="M660" s="205"/>
      <c r="N660" s="206"/>
      <c r="O660" s="206"/>
      <c r="P660" s="207">
        <f>SUM(P661:P768)</f>
        <v>0</v>
      </c>
      <c r="Q660" s="206"/>
      <c r="R660" s="207">
        <f>SUM(R661:R768)</f>
        <v>0.62461797999999991</v>
      </c>
      <c r="S660" s="206"/>
      <c r="T660" s="208">
        <f>SUM(T661:T768)</f>
        <v>0</v>
      </c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R660" s="209" t="s">
        <v>81</v>
      </c>
      <c r="AT660" s="210" t="s">
        <v>71</v>
      </c>
      <c r="AU660" s="210" t="s">
        <v>79</v>
      </c>
      <c r="AY660" s="209" t="s">
        <v>162</v>
      </c>
      <c r="BK660" s="211">
        <f>SUM(BK661:BK768)</f>
        <v>0</v>
      </c>
    </row>
    <row r="661" s="2" customFormat="1" ht="33" customHeight="1">
      <c r="A661" s="40"/>
      <c r="B661" s="41"/>
      <c r="C661" s="214" t="s">
        <v>2125</v>
      </c>
      <c r="D661" s="214" t="s">
        <v>164</v>
      </c>
      <c r="E661" s="215" t="s">
        <v>2126</v>
      </c>
      <c r="F661" s="216" t="s">
        <v>2127</v>
      </c>
      <c r="G661" s="217" t="s">
        <v>245</v>
      </c>
      <c r="H661" s="218">
        <v>4.9359999999999999</v>
      </c>
      <c r="I661" s="219"/>
      <c r="J661" s="220">
        <f>ROUND(I661*H661,2)</f>
        <v>0</v>
      </c>
      <c r="K661" s="216" t="s">
        <v>168</v>
      </c>
      <c r="L661" s="46"/>
      <c r="M661" s="221" t="s">
        <v>19</v>
      </c>
      <c r="N661" s="222" t="s">
        <v>43</v>
      </c>
      <c r="O661" s="86"/>
      <c r="P661" s="223">
        <f>O661*H661</f>
        <v>0</v>
      </c>
      <c r="Q661" s="223">
        <v>0.00025000000000000001</v>
      </c>
      <c r="R661" s="223">
        <f>Q661*H661</f>
        <v>0.0012340000000000001</v>
      </c>
      <c r="S661" s="223">
        <v>0</v>
      </c>
      <c r="T661" s="224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25" t="s">
        <v>275</v>
      </c>
      <c r="AT661" s="225" t="s">
        <v>164</v>
      </c>
      <c r="AU661" s="225" t="s">
        <v>81</v>
      </c>
      <c r="AY661" s="19" t="s">
        <v>162</v>
      </c>
      <c r="BE661" s="226">
        <f>IF(N661="základní",J661,0)</f>
        <v>0</v>
      </c>
      <c r="BF661" s="226">
        <f>IF(N661="snížená",J661,0)</f>
        <v>0</v>
      </c>
      <c r="BG661" s="226">
        <f>IF(N661="zákl. přenesená",J661,0)</f>
        <v>0</v>
      </c>
      <c r="BH661" s="226">
        <f>IF(N661="sníž. přenesená",J661,0)</f>
        <v>0</v>
      </c>
      <c r="BI661" s="226">
        <f>IF(N661="nulová",J661,0)</f>
        <v>0</v>
      </c>
      <c r="BJ661" s="19" t="s">
        <v>79</v>
      </c>
      <c r="BK661" s="226">
        <f>ROUND(I661*H661,2)</f>
        <v>0</v>
      </c>
      <c r="BL661" s="19" t="s">
        <v>275</v>
      </c>
      <c r="BM661" s="225" t="s">
        <v>2128</v>
      </c>
    </row>
    <row r="662" s="2" customFormat="1">
      <c r="A662" s="40"/>
      <c r="B662" s="41"/>
      <c r="C662" s="42"/>
      <c r="D662" s="227" t="s">
        <v>171</v>
      </c>
      <c r="E662" s="42"/>
      <c r="F662" s="228" t="s">
        <v>2129</v>
      </c>
      <c r="G662" s="42"/>
      <c r="H662" s="42"/>
      <c r="I662" s="229"/>
      <c r="J662" s="42"/>
      <c r="K662" s="42"/>
      <c r="L662" s="46"/>
      <c r="M662" s="230"/>
      <c r="N662" s="231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171</v>
      </c>
      <c r="AU662" s="19" t="s">
        <v>81</v>
      </c>
    </row>
    <row r="663" s="2" customFormat="1">
      <c r="A663" s="40"/>
      <c r="B663" s="41"/>
      <c r="C663" s="42"/>
      <c r="D663" s="232" t="s">
        <v>173</v>
      </c>
      <c r="E663" s="42"/>
      <c r="F663" s="233" t="s">
        <v>2130</v>
      </c>
      <c r="G663" s="42"/>
      <c r="H663" s="42"/>
      <c r="I663" s="229"/>
      <c r="J663" s="42"/>
      <c r="K663" s="42"/>
      <c r="L663" s="46"/>
      <c r="M663" s="230"/>
      <c r="N663" s="231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173</v>
      </c>
      <c r="AU663" s="19" t="s">
        <v>81</v>
      </c>
    </row>
    <row r="664" s="13" customFormat="1">
      <c r="A664" s="13"/>
      <c r="B664" s="234"/>
      <c r="C664" s="235"/>
      <c r="D664" s="227" t="s">
        <v>175</v>
      </c>
      <c r="E664" s="236" t="s">
        <v>19</v>
      </c>
      <c r="F664" s="237" t="s">
        <v>2131</v>
      </c>
      <c r="G664" s="235"/>
      <c r="H664" s="238">
        <v>2.468</v>
      </c>
      <c r="I664" s="239"/>
      <c r="J664" s="235"/>
      <c r="K664" s="235"/>
      <c r="L664" s="240"/>
      <c r="M664" s="241"/>
      <c r="N664" s="242"/>
      <c r="O664" s="242"/>
      <c r="P664" s="242"/>
      <c r="Q664" s="242"/>
      <c r="R664" s="242"/>
      <c r="S664" s="242"/>
      <c r="T664" s="24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4" t="s">
        <v>175</v>
      </c>
      <c r="AU664" s="244" t="s">
        <v>81</v>
      </c>
      <c r="AV664" s="13" t="s">
        <v>81</v>
      </c>
      <c r="AW664" s="13" t="s">
        <v>33</v>
      </c>
      <c r="AX664" s="13" t="s">
        <v>72</v>
      </c>
      <c r="AY664" s="244" t="s">
        <v>162</v>
      </c>
    </row>
    <row r="665" s="13" customFormat="1">
      <c r="A665" s="13"/>
      <c r="B665" s="234"/>
      <c r="C665" s="235"/>
      <c r="D665" s="227" t="s">
        <v>175</v>
      </c>
      <c r="E665" s="236" t="s">
        <v>19</v>
      </c>
      <c r="F665" s="237" t="s">
        <v>2132</v>
      </c>
      <c r="G665" s="235"/>
      <c r="H665" s="238">
        <v>2.468</v>
      </c>
      <c r="I665" s="239"/>
      <c r="J665" s="235"/>
      <c r="K665" s="235"/>
      <c r="L665" s="240"/>
      <c r="M665" s="241"/>
      <c r="N665" s="242"/>
      <c r="O665" s="242"/>
      <c r="P665" s="242"/>
      <c r="Q665" s="242"/>
      <c r="R665" s="242"/>
      <c r="S665" s="242"/>
      <c r="T665" s="24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4" t="s">
        <v>175</v>
      </c>
      <c r="AU665" s="244" t="s">
        <v>81</v>
      </c>
      <c r="AV665" s="13" t="s">
        <v>81</v>
      </c>
      <c r="AW665" s="13" t="s">
        <v>33</v>
      </c>
      <c r="AX665" s="13" t="s">
        <v>72</v>
      </c>
      <c r="AY665" s="244" t="s">
        <v>162</v>
      </c>
    </row>
    <row r="666" s="14" customFormat="1">
      <c r="A666" s="14"/>
      <c r="B666" s="245"/>
      <c r="C666" s="246"/>
      <c r="D666" s="227" t="s">
        <v>175</v>
      </c>
      <c r="E666" s="247" t="s">
        <v>19</v>
      </c>
      <c r="F666" s="248" t="s">
        <v>177</v>
      </c>
      <c r="G666" s="246"/>
      <c r="H666" s="249">
        <v>4.9359999999999999</v>
      </c>
      <c r="I666" s="250"/>
      <c r="J666" s="246"/>
      <c r="K666" s="246"/>
      <c r="L666" s="251"/>
      <c r="M666" s="252"/>
      <c r="N666" s="253"/>
      <c r="O666" s="253"/>
      <c r="P666" s="253"/>
      <c r="Q666" s="253"/>
      <c r="R666" s="253"/>
      <c r="S666" s="253"/>
      <c r="T666" s="25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5" t="s">
        <v>175</v>
      </c>
      <c r="AU666" s="255" t="s">
        <v>81</v>
      </c>
      <c r="AV666" s="14" t="s">
        <v>169</v>
      </c>
      <c r="AW666" s="14" t="s">
        <v>33</v>
      </c>
      <c r="AX666" s="14" t="s">
        <v>79</v>
      </c>
      <c r="AY666" s="255" t="s">
        <v>162</v>
      </c>
    </row>
    <row r="667" s="2" customFormat="1" ht="24.15" customHeight="1">
      <c r="A667" s="40"/>
      <c r="B667" s="41"/>
      <c r="C667" s="256" t="s">
        <v>2133</v>
      </c>
      <c r="D667" s="256" t="s">
        <v>237</v>
      </c>
      <c r="E667" s="257" t="s">
        <v>2134</v>
      </c>
      <c r="F667" s="258" t="s">
        <v>2135</v>
      </c>
      <c r="G667" s="259" t="s">
        <v>245</v>
      </c>
      <c r="H667" s="260">
        <v>4.9359999999999999</v>
      </c>
      <c r="I667" s="261"/>
      <c r="J667" s="262">
        <f>ROUND(I667*H667,2)</f>
        <v>0</v>
      </c>
      <c r="K667" s="258" t="s">
        <v>168</v>
      </c>
      <c r="L667" s="263"/>
      <c r="M667" s="264" t="s">
        <v>19</v>
      </c>
      <c r="N667" s="265" t="s">
        <v>43</v>
      </c>
      <c r="O667" s="86"/>
      <c r="P667" s="223">
        <f>O667*H667</f>
        <v>0</v>
      </c>
      <c r="Q667" s="223">
        <v>0.034200000000000001</v>
      </c>
      <c r="R667" s="223">
        <f>Q667*H667</f>
        <v>0.1688112</v>
      </c>
      <c r="S667" s="223">
        <v>0</v>
      </c>
      <c r="T667" s="224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25" t="s">
        <v>378</v>
      </c>
      <c r="AT667" s="225" t="s">
        <v>237</v>
      </c>
      <c r="AU667" s="225" t="s">
        <v>81</v>
      </c>
      <c r="AY667" s="19" t="s">
        <v>162</v>
      </c>
      <c r="BE667" s="226">
        <f>IF(N667="základní",J667,0)</f>
        <v>0</v>
      </c>
      <c r="BF667" s="226">
        <f>IF(N667="snížená",J667,0)</f>
        <v>0</v>
      </c>
      <c r="BG667" s="226">
        <f>IF(N667="zákl. přenesená",J667,0)</f>
        <v>0</v>
      </c>
      <c r="BH667" s="226">
        <f>IF(N667="sníž. přenesená",J667,0)</f>
        <v>0</v>
      </c>
      <c r="BI667" s="226">
        <f>IF(N667="nulová",J667,0)</f>
        <v>0</v>
      </c>
      <c r="BJ667" s="19" t="s">
        <v>79</v>
      </c>
      <c r="BK667" s="226">
        <f>ROUND(I667*H667,2)</f>
        <v>0</v>
      </c>
      <c r="BL667" s="19" t="s">
        <v>275</v>
      </c>
      <c r="BM667" s="225" t="s">
        <v>2136</v>
      </c>
    </row>
    <row r="668" s="2" customFormat="1">
      <c r="A668" s="40"/>
      <c r="B668" s="41"/>
      <c r="C668" s="42"/>
      <c r="D668" s="227" t="s">
        <v>171</v>
      </c>
      <c r="E668" s="42"/>
      <c r="F668" s="228" t="s">
        <v>2135</v>
      </c>
      <c r="G668" s="42"/>
      <c r="H668" s="42"/>
      <c r="I668" s="229"/>
      <c r="J668" s="42"/>
      <c r="K668" s="42"/>
      <c r="L668" s="46"/>
      <c r="M668" s="230"/>
      <c r="N668" s="231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9" t="s">
        <v>171</v>
      </c>
      <c r="AU668" s="19" t="s">
        <v>81</v>
      </c>
    </row>
    <row r="669" s="13" customFormat="1">
      <c r="A669" s="13"/>
      <c r="B669" s="234"/>
      <c r="C669" s="235"/>
      <c r="D669" s="227" t="s">
        <v>175</v>
      </c>
      <c r="E669" s="236" t="s">
        <v>19</v>
      </c>
      <c r="F669" s="237" t="s">
        <v>2131</v>
      </c>
      <c r="G669" s="235"/>
      <c r="H669" s="238">
        <v>2.468</v>
      </c>
      <c r="I669" s="239"/>
      <c r="J669" s="235"/>
      <c r="K669" s="235"/>
      <c r="L669" s="240"/>
      <c r="M669" s="241"/>
      <c r="N669" s="242"/>
      <c r="O669" s="242"/>
      <c r="P669" s="242"/>
      <c r="Q669" s="242"/>
      <c r="R669" s="242"/>
      <c r="S669" s="242"/>
      <c r="T669" s="24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4" t="s">
        <v>175</v>
      </c>
      <c r="AU669" s="244" t="s">
        <v>81</v>
      </c>
      <c r="AV669" s="13" t="s">
        <v>81</v>
      </c>
      <c r="AW669" s="13" t="s">
        <v>33</v>
      </c>
      <c r="AX669" s="13" t="s">
        <v>72</v>
      </c>
      <c r="AY669" s="244" t="s">
        <v>162</v>
      </c>
    </row>
    <row r="670" s="13" customFormat="1">
      <c r="A670" s="13"/>
      <c r="B670" s="234"/>
      <c r="C670" s="235"/>
      <c r="D670" s="227" t="s">
        <v>175</v>
      </c>
      <c r="E670" s="236" t="s">
        <v>19</v>
      </c>
      <c r="F670" s="237" t="s">
        <v>2132</v>
      </c>
      <c r="G670" s="235"/>
      <c r="H670" s="238">
        <v>2.468</v>
      </c>
      <c r="I670" s="239"/>
      <c r="J670" s="235"/>
      <c r="K670" s="235"/>
      <c r="L670" s="240"/>
      <c r="M670" s="241"/>
      <c r="N670" s="242"/>
      <c r="O670" s="242"/>
      <c r="P670" s="242"/>
      <c r="Q670" s="242"/>
      <c r="R670" s="242"/>
      <c r="S670" s="242"/>
      <c r="T670" s="24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4" t="s">
        <v>175</v>
      </c>
      <c r="AU670" s="244" t="s">
        <v>81</v>
      </c>
      <c r="AV670" s="13" t="s">
        <v>81</v>
      </c>
      <c r="AW670" s="13" t="s">
        <v>33</v>
      </c>
      <c r="AX670" s="13" t="s">
        <v>72</v>
      </c>
      <c r="AY670" s="244" t="s">
        <v>162</v>
      </c>
    </row>
    <row r="671" s="14" customFormat="1">
      <c r="A671" s="14"/>
      <c r="B671" s="245"/>
      <c r="C671" s="246"/>
      <c r="D671" s="227" t="s">
        <v>175</v>
      </c>
      <c r="E671" s="247" t="s">
        <v>19</v>
      </c>
      <c r="F671" s="248" t="s">
        <v>177</v>
      </c>
      <c r="G671" s="246"/>
      <c r="H671" s="249">
        <v>4.9359999999999999</v>
      </c>
      <c r="I671" s="250"/>
      <c r="J671" s="246"/>
      <c r="K671" s="246"/>
      <c r="L671" s="251"/>
      <c r="M671" s="252"/>
      <c r="N671" s="253"/>
      <c r="O671" s="253"/>
      <c r="P671" s="253"/>
      <c r="Q671" s="253"/>
      <c r="R671" s="253"/>
      <c r="S671" s="253"/>
      <c r="T671" s="25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5" t="s">
        <v>175</v>
      </c>
      <c r="AU671" s="255" t="s">
        <v>81</v>
      </c>
      <c r="AV671" s="14" t="s">
        <v>169</v>
      </c>
      <c r="AW671" s="14" t="s">
        <v>33</v>
      </c>
      <c r="AX671" s="14" t="s">
        <v>79</v>
      </c>
      <c r="AY671" s="255" t="s">
        <v>162</v>
      </c>
    </row>
    <row r="672" s="2" customFormat="1" ht="33" customHeight="1">
      <c r="A672" s="40"/>
      <c r="B672" s="41"/>
      <c r="C672" s="214" t="s">
        <v>2137</v>
      </c>
      <c r="D672" s="214" t="s">
        <v>164</v>
      </c>
      <c r="E672" s="215" t="s">
        <v>2138</v>
      </c>
      <c r="F672" s="216" t="s">
        <v>2139</v>
      </c>
      <c r="G672" s="217" t="s">
        <v>245</v>
      </c>
      <c r="H672" s="218">
        <v>5.9020000000000001</v>
      </c>
      <c r="I672" s="219"/>
      <c r="J672" s="220">
        <f>ROUND(I672*H672,2)</f>
        <v>0</v>
      </c>
      <c r="K672" s="216" t="s">
        <v>168</v>
      </c>
      <c r="L672" s="46"/>
      <c r="M672" s="221" t="s">
        <v>19</v>
      </c>
      <c r="N672" s="222" t="s">
        <v>43</v>
      </c>
      <c r="O672" s="86"/>
      <c r="P672" s="223">
        <f>O672*H672</f>
        <v>0</v>
      </c>
      <c r="Q672" s="223">
        <v>0.00025999999999999998</v>
      </c>
      <c r="R672" s="223">
        <f>Q672*H672</f>
        <v>0.0015345199999999999</v>
      </c>
      <c r="S672" s="223">
        <v>0</v>
      </c>
      <c r="T672" s="224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25" t="s">
        <v>275</v>
      </c>
      <c r="AT672" s="225" t="s">
        <v>164</v>
      </c>
      <c r="AU672" s="225" t="s">
        <v>81</v>
      </c>
      <c r="AY672" s="19" t="s">
        <v>162</v>
      </c>
      <c r="BE672" s="226">
        <f>IF(N672="základní",J672,0)</f>
        <v>0</v>
      </c>
      <c r="BF672" s="226">
        <f>IF(N672="snížená",J672,0)</f>
        <v>0</v>
      </c>
      <c r="BG672" s="226">
        <f>IF(N672="zákl. přenesená",J672,0)</f>
        <v>0</v>
      </c>
      <c r="BH672" s="226">
        <f>IF(N672="sníž. přenesená",J672,0)</f>
        <v>0</v>
      </c>
      <c r="BI672" s="226">
        <f>IF(N672="nulová",J672,0)</f>
        <v>0</v>
      </c>
      <c r="BJ672" s="19" t="s">
        <v>79</v>
      </c>
      <c r="BK672" s="226">
        <f>ROUND(I672*H672,2)</f>
        <v>0</v>
      </c>
      <c r="BL672" s="19" t="s">
        <v>275</v>
      </c>
      <c r="BM672" s="225" t="s">
        <v>2140</v>
      </c>
    </row>
    <row r="673" s="2" customFormat="1">
      <c r="A673" s="40"/>
      <c r="B673" s="41"/>
      <c r="C673" s="42"/>
      <c r="D673" s="227" t="s">
        <v>171</v>
      </c>
      <c r="E673" s="42"/>
      <c r="F673" s="228" t="s">
        <v>2141</v>
      </c>
      <c r="G673" s="42"/>
      <c r="H673" s="42"/>
      <c r="I673" s="229"/>
      <c r="J673" s="42"/>
      <c r="K673" s="42"/>
      <c r="L673" s="46"/>
      <c r="M673" s="230"/>
      <c r="N673" s="231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171</v>
      </c>
      <c r="AU673" s="19" t="s">
        <v>81</v>
      </c>
    </row>
    <row r="674" s="2" customFormat="1">
      <c r="A674" s="40"/>
      <c r="B674" s="41"/>
      <c r="C674" s="42"/>
      <c r="D674" s="232" t="s">
        <v>173</v>
      </c>
      <c r="E674" s="42"/>
      <c r="F674" s="233" t="s">
        <v>2142</v>
      </c>
      <c r="G674" s="42"/>
      <c r="H674" s="42"/>
      <c r="I674" s="229"/>
      <c r="J674" s="42"/>
      <c r="K674" s="42"/>
      <c r="L674" s="46"/>
      <c r="M674" s="230"/>
      <c r="N674" s="231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173</v>
      </c>
      <c r="AU674" s="19" t="s">
        <v>81</v>
      </c>
    </row>
    <row r="675" s="13" customFormat="1">
      <c r="A675" s="13"/>
      <c r="B675" s="234"/>
      <c r="C675" s="235"/>
      <c r="D675" s="227" t="s">
        <v>175</v>
      </c>
      <c r="E675" s="236" t="s">
        <v>19</v>
      </c>
      <c r="F675" s="237" t="s">
        <v>2143</v>
      </c>
      <c r="G675" s="235"/>
      <c r="H675" s="238">
        <v>1.2</v>
      </c>
      <c r="I675" s="239"/>
      <c r="J675" s="235"/>
      <c r="K675" s="235"/>
      <c r="L675" s="240"/>
      <c r="M675" s="241"/>
      <c r="N675" s="242"/>
      <c r="O675" s="242"/>
      <c r="P675" s="242"/>
      <c r="Q675" s="242"/>
      <c r="R675" s="242"/>
      <c r="S675" s="242"/>
      <c r="T675" s="24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4" t="s">
        <v>175</v>
      </c>
      <c r="AU675" s="244" t="s">
        <v>81</v>
      </c>
      <c r="AV675" s="13" t="s">
        <v>81</v>
      </c>
      <c r="AW675" s="13" t="s">
        <v>33</v>
      </c>
      <c r="AX675" s="13" t="s">
        <v>72</v>
      </c>
      <c r="AY675" s="244" t="s">
        <v>162</v>
      </c>
    </row>
    <row r="676" s="13" customFormat="1">
      <c r="A676" s="13"/>
      <c r="B676" s="234"/>
      <c r="C676" s="235"/>
      <c r="D676" s="227" t="s">
        <v>175</v>
      </c>
      <c r="E676" s="236" t="s">
        <v>19</v>
      </c>
      <c r="F676" s="237" t="s">
        <v>2144</v>
      </c>
      <c r="G676" s="235"/>
      <c r="H676" s="238">
        <v>1.2</v>
      </c>
      <c r="I676" s="239"/>
      <c r="J676" s="235"/>
      <c r="K676" s="235"/>
      <c r="L676" s="240"/>
      <c r="M676" s="241"/>
      <c r="N676" s="242"/>
      <c r="O676" s="242"/>
      <c r="P676" s="242"/>
      <c r="Q676" s="242"/>
      <c r="R676" s="242"/>
      <c r="S676" s="242"/>
      <c r="T676" s="24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4" t="s">
        <v>175</v>
      </c>
      <c r="AU676" s="244" t="s">
        <v>81</v>
      </c>
      <c r="AV676" s="13" t="s">
        <v>81</v>
      </c>
      <c r="AW676" s="13" t="s">
        <v>33</v>
      </c>
      <c r="AX676" s="13" t="s">
        <v>72</v>
      </c>
      <c r="AY676" s="244" t="s">
        <v>162</v>
      </c>
    </row>
    <row r="677" s="13" customFormat="1">
      <c r="A677" s="13"/>
      <c r="B677" s="234"/>
      <c r="C677" s="235"/>
      <c r="D677" s="227" t="s">
        <v>175</v>
      </c>
      <c r="E677" s="236" t="s">
        <v>19</v>
      </c>
      <c r="F677" s="237" t="s">
        <v>2145</v>
      </c>
      <c r="G677" s="235"/>
      <c r="H677" s="238">
        <v>3.5019999999999998</v>
      </c>
      <c r="I677" s="239"/>
      <c r="J677" s="235"/>
      <c r="K677" s="235"/>
      <c r="L677" s="240"/>
      <c r="M677" s="241"/>
      <c r="N677" s="242"/>
      <c r="O677" s="242"/>
      <c r="P677" s="242"/>
      <c r="Q677" s="242"/>
      <c r="R677" s="242"/>
      <c r="S677" s="242"/>
      <c r="T677" s="24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4" t="s">
        <v>175</v>
      </c>
      <c r="AU677" s="244" t="s">
        <v>81</v>
      </c>
      <c r="AV677" s="13" t="s">
        <v>81</v>
      </c>
      <c r="AW677" s="13" t="s">
        <v>33</v>
      </c>
      <c r="AX677" s="13" t="s">
        <v>72</v>
      </c>
      <c r="AY677" s="244" t="s">
        <v>162</v>
      </c>
    </row>
    <row r="678" s="14" customFormat="1">
      <c r="A678" s="14"/>
      <c r="B678" s="245"/>
      <c r="C678" s="246"/>
      <c r="D678" s="227" t="s">
        <v>175</v>
      </c>
      <c r="E678" s="247" t="s">
        <v>19</v>
      </c>
      <c r="F678" s="248" t="s">
        <v>177</v>
      </c>
      <c r="G678" s="246"/>
      <c r="H678" s="249">
        <v>5.9020000000000001</v>
      </c>
      <c r="I678" s="250"/>
      <c r="J678" s="246"/>
      <c r="K678" s="246"/>
      <c r="L678" s="251"/>
      <c r="M678" s="252"/>
      <c r="N678" s="253"/>
      <c r="O678" s="253"/>
      <c r="P678" s="253"/>
      <c r="Q678" s="253"/>
      <c r="R678" s="253"/>
      <c r="S678" s="253"/>
      <c r="T678" s="25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5" t="s">
        <v>175</v>
      </c>
      <c r="AU678" s="255" t="s">
        <v>81</v>
      </c>
      <c r="AV678" s="14" t="s">
        <v>169</v>
      </c>
      <c r="AW678" s="14" t="s">
        <v>33</v>
      </c>
      <c r="AX678" s="14" t="s">
        <v>79</v>
      </c>
      <c r="AY678" s="255" t="s">
        <v>162</v>
      </c>
    </row>
    <row r="679" s="2" customFormat="1" ht="24.15" customHeight="1">
      <c r="A679" s="40"/>
      <c r="B679" s="41"/>
      <c r="C679" s="256" t="s">
        <v>881</v>
      </c>
      <c r="D679" s="256" t="s">
        <v>237</v>
      </c>
      <c r="E679" s="257" t="s">
        <v>2146</v>
      </c>
      <c r="F679" s="258" t="s">
        <v>2147</v>
      </c>
      <c r="G679" s="259" t="s">
        <v>245</v>
      </c>
      <c r="H679" s="260">
        <v>5.9020000000000001</v>
      </c>
      <c r="I679" s="261"/>
      <c r="J679" s="262">
        <f>ROUND(I679*H679,2)</f>
        <v>0</v>
      </c>
      <c r="K679" s="258" t="s">
        <v>168</v>
      </c>
      <c r="L679" s="263"/>
      <c r="M679" s="264" t="s">
        <v>19</v>
      </c>
      <c r="N679" s="265" t="s">
        <v>43</v>
      </c>
      <c r="O679" s="86"/>
      <c r="P679" s="223">
        <f>O679*H679</f>
        <v>0</v>
      </c>
      <c r="Q679" s="223">
        <v>0.036810000000000002</v>
      </c>
      <c r="R679" s="223">
        <f>Q679*H679</f>
        <v>0.21725262000000001</v>
      </c>
      <c r="S679" s="223">
        <v>0</v>
      </c>
      <c r="T679" s="224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25" t="s">
        <v>378</v>
      </c>
      <c r="AT679" s="225" t="s">
        <v>237</v>
      </c>
      <c r="AU679" s="225" t="s">
        <v>81</v>
      </c>
      <c r="AY679" s="19" t="s">
        <v>162</v>
      </c>
      <c r="BE679" s="226">
        <f>IF(N679="základní",J679,0)</f>
        <v>0</v>
      </c>
      <c r="BF679" s="226">
        <f>IF(N679="snížená",J679,0)</f>
        <v>0</v>
      </c>
      <c r="BG679" s="226">
        <f>IF(N679="zákl. přenesená",J679,0)</f>
        <v>0</v>
      </c>
      <c r="BH679" s="226">
        <f>IF(N679="sníž. přenesená",J679,0)</f>
        <v>0</v>
      </c>
      <c r="BI679" s="226">
        <f>IF(N679="nulová",J679,0)</f>
        <v>0</v>
      </c>
      <c r="BJ679" s="19" t="s">
        <v>79</v>
      </c>
      <c r="BK679" s="226">
        <f>ROUND(I679*H679,2)</f>
        <v>0</v>
      </c>
      <c r="BL679" s="19" t="s">
        <v>275</v>
      </c>
      <c r="BM679" s="225" t="s">
        <v>2148</v>
      </c>
    </row>
    <row r="680" s="2" customFormat="1">
      <c r="A680" s="40"/>
      <c r="B680" s="41"/>
      <c r="C680" s="42"/>
      <c r="D680" s="227" t="s">
        <v>171</v>
      </c>
      <c r="E680" s="42"/>
      <c r="F680" s="228" t="s">
        <v>2147</v>
      </c>
      <c r="G680" s="42"/>
      <c r="H680" s="42"/>
      <c r="I680" s="229"/>
      <c r="J680" s="42"/>
      <c r="K680" s="42"/>
      <c r="L680" s="46"/>
      <c r="M680" s="230"/>
      <c r="N680" s="231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171</v>
      </c>
      <c r="AU680" s="19" t="s">
        <v>81</v>
      </c>
    </row>
    <row r="681" s="13" customFormat="1">
      <c r="A681" s="13"/>
      <c r="B681" s="234"/>
      <c r="C681" s="235"/>
      <c r="D681" s="227" t="s">
        <v>175</v>
      </c>
      <c r="E681" s="236" t="s">
        <v>19</v>
      </c>
      <c r="F681" s="237" t="s">
        <v>2143</v>
      </c>
      <c r="G681" s="235"/>
      <c r="H681" s="238">
        <v>1.2</v>
      </c>
      <c r="I681" s="239"/>
      <c r="J681" s="235"/>
      <c r="K681" s="235"/>
      <c r="L681" s="240"/>
      <c r="M681" s="241"/>
      <c r="N681" s="242"/>
      <c r="O681" s="242"/>
      <c r="P681" s="242"/>
      <c r="Q681" s="242"/>
      <c r="R681" s="242"/>
      <c r="S681" s="242"/>
      <c r="T681" s="24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4" t="s">
        <v>175</v>
      </c>
      <c r="AU681" s="244" t="s">
        <v>81</v>
      </c>
      <c r="AV681" s="13" t="s">
        <v>81</v>
      </c>
      <c r="AW681" s="13" t="s">
        <v>33</v>
      </c>
      <c r="AX681" s="13" t="s">
        <v>72</v>
      </c>
      <c r="AY681" s="244" t="s">
        <v>162</v>
      </c>
    </row>
    <row r="682" s="13" customFormat="1">
      <c r="A682" s="13"/>
      <c r="B682" s="234"/>
      <c r="C682" s="235"/>
      <c r="D682" s="227" t="s">
        <v>175</v>
      </c>
      <c r="E682" s="236" t="s">
        <v>19</v>
      </c>
      <c r="F682" s="237" t="s">
        <v>2144</v>
      </c>
      <c r="G682" s="235"/>
      <c r="H682" s="238">
        <v>1.2</v>
      </c>
      <c r="I682" s="239"/>
      <c r="J682" s="235"/>
      <c r="K682" s="235"/>
      <c r="L682" s="240"/>
      <c r="M682" s="241"/>
      <c r="N682" s="242"/>
      <c r="O682" s="242"/>
      <c r="P682" s="242"/>
      <c r="Q682" s="242"/>
      <c r="R682" s="242"/>
      <c r="S682" s="242"/>
      <c r="T682" s="24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4" t="s">
        <v>175</v>
      </c>
      <c r="AU682" s="244" t="s">
        <v>81</v>
      </c>
      <c r="AV682" s="13" t="s">
        <v>81</v>
      </c>
      <c r="AW682" s="13" t="s">
        <v>33</v>
      </c>
      <c r="AX682" s="13" t="s">
        <v>72</v>
      </c>
      <c r="AY682" s="244" t="s">
        <v>162</v>
      </c>
    </row>
    <row r="683" s="13" customFormat="1">
      <c r="A683" s="13"/>
      <c r="B683" s="234"/>
      <c r="C683" s="235"/>
      <c r="D683" s="227" t="s">
        <v>175</v>
      </c>
      <c r="E683" s="236" t="s">
        <v>19</v>
      </c>
      <c r="F683" s="237" t="s">
        <v>2145</v>
      </c>
      <c r="G683" s="235"/>
      <c r="H683" s="238">
        <v>3.5019999999999998</v>
      </c>
      <c r="I683" s="239"/>
      <c r="J683" s="235"/>
      <c r="K683" s="235"/>
      <c r="L683" s="240"/>
      <c r="M683" s="241"/>
      <c r="N683" s="242"/>
      <c r="O683" s="242"/>
      <c r="P683" s="242"/>
      <c r="Q683" s="242"/>
      <c r="R683" s="242"/>
      <c r="S683" s="242"/>
      <c r="T683" s="24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4" t="s">
        <v>175</v>
      </c>
      <c r="AU683" s="244" t="s">
        <v>81</v>
      </c>
      <c r="AV683" s="13" t="s">
        <v>81</v>
      </c>
      <c r="AW683" s="13" t="s">
        <v>33</v>
      </c>
      <c r="AX683" s="13" t="s">
        <v>72</v>
      </c>
      <c r="AY683" s="244" t="s">
        <v>162</v>
      </c>
    </row>
    <row r="684" s="14" customFormat="1">
      <c r="A684" s="14"/>
      <c r="B684" s="245"/>
      <c r="C684" s="246"/>
      <c r="D684" s="227" t="s">
        <v>175</v>
      </c>
      <c r="E684" s="247" t="s">
        <v>19</v>
      </c>
      <c r="F684" s="248" t="s">
        <v>177</v>
      </c>
      <c r="G684" s="246"/>
      <c r="H684" s="249">
        <v>5.9020000000000001</v>
      </c>
      <c r="I684" s="250"/>
      <c r="J684" s="246"/>
      <c r="K684" s="246"/>
      <c r="L684" s="251"/>
      <c r="M684" s="252"/>
      <c r="N684" s="253"/>
      <c r="O684" s="253"/>
      <c r="P684" s="253"/>
      <c r="Q684" s="253"/>
      <c r="R684" s="253"/>
      <c r="S684" s="253"/>
      <c r="T684" s="25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5" t="s">
        <v>175</v>
      </c>
      <c r="AU684" s="255" t="s">
        <v>81</v>
      </c>
      <c r="AV684" s="14" t="s">
        <v>169</v>
      </c>
      <c r="AW684" s="14" t="s">
        <v>33</v>
      </c>
      <c r="AX684" s="14" t="s">
        <v>79</v>
      </c>
      <c r="AY684" s="255" t="s">
        <v>162</v>
      </c>
    </row>
    <row r="685" s="2" customFormat="1" ht="24.15" customHeight="1">
      <c r="A685" s="40"/>
      <c r="B685" s="41"/>
      <c r="C685" s="214" t="s">
        <v>2149</v>
      </c>
      <c r="D685" s="214" t="s">
        <v>164</v>
      </c>
      <c r="E685" s="215" t="s">
        <v>2150</v>
      </c>
      <c r="F685" s="216" t="s">
        <v>2151</v>
      </c>
      <c r="G685" s="217" t="s">
        <v>381</v>
      </c>
      <c r="H685" s="218">
        <v>2</v>
      </c>
      <c r="I685" s="219"/>
      <c r="J685" s="220">
        <f>ROUND(I685*H685,2)</f>
        <v>0</v>
      </c>
      <c r="K685" s="216" t="s">
        <v>168</v>
      </c>
      <c r="L685" s="46"/>
      <c r="M685" s="221" t="s">
        <v>19</v>
      </c>
      <c r="N685" s="222" t="s">
        <v>43</v>
      </c>
      <c r="O685" s="86"/>
      <c r="P685" s="223">
        <f>O685*H685</f>
        <v>0</v>
      </c>
      <c r="Q685" s="223">
        <v>0</v>
      </c>
      <c r="R685" s="223">
        <f>Q685*H685</f>
        <v>0</v>
      </c>
      <c r="S685" s="223">
        <v>0</v>
      </c>
      <c r="T685" s="224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25" t="s">
        <v>275</v>
      </c>
      <c r="AT685" s="225" t="s">
        <v>164</v>
      </c>
      <c r="AU685" s="225" t="s">
        <v>81</v>
      </c>
      <c r="AY685" s="19" t="s">
        <v>162</v>
      </c>
      <c r="BE685" s="226">
        <f>IF(N685="základní",J685,0)</f>
        <v>0</v>
      </c>
      <c r="BF685" s="226">
        <f>IF(N685="snížená",J685,0)</f>
        <v>0</v>
      </c>
      <c r="BG685" s="226">
        <f>IF(N685="zákl. přenesená",J685,0)</f>
        <v>0</v>
      </c>
      <c r="BH685" s="226">
        <f>IF(N685="sníž. přenesená",J685,0)</f>
        <v>0</v>
      </c>
      <c r="BI685" s="226">
        <f>IF(N685="nulová",J685,0)</f>
        <v>0</v>
      </c>
      <c r="BJ685" s="19" t="s">
        <v>79</v>
      </c>
      <c r="BK685" s="226">
        <f>ROUND(I685*H685,2)</f>
        <v>0</v>
      </c>
      <c r="BL685" s="19" t="s">
        <v>275</v>
      </c>
      <c r="BM685" s="225" t="s">
        <v>2152</v>
      </c>
    </row>
    <row r="686" s="2" customFormat="1">
      <c r="A686" s="40"/>
      <c r="B686" s="41"/>
      <c r="C686" s="42"/>
      <c r="D686" s="227" t="s">
        <v>171</v>
      </c>
      <c r="E686" s="42"/>
      <c r="F686" s="228" t="s">
        <v>2153</v>
      </c>
      <c r="G686" s="42"/>
      <c r="H686" s="42"/>
      <c r="I686" s="229"/>
      <c r="J686" s="42"/>
      <c r="K686" s="42"/>
      <c r="L686" s="46"/>
      <c r="M686" s="230"/>
      <c r="N686" s="231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171</v>
      </c>
      <c r="AU686" s="19" t="s">
        <v>81</v>
      </c>
    </row>
    <row r="687" s="2" customFormat="1">
      <c r="A687" s="40"/>
      <c r="B687" s="41"/>
      <c r="C687" s="42"/>
      <c r="D687" s="232" t="s">
        <v>173</v>
      </c>
      <c r="E687" s="42"/>
      <c r="F687" s="233" t="s">
        <v>2154</v>
      </c>
      <c r="G687" s="42"/>
      <c r="H687" s="42"/>
      <c r="I687" s="229"/>
      <c r="J687" s="42"/>
      <c r="K687" s="42"/>
      <c r="L687" s="46"/>
      <c r="M687" s="230"/>
      <c r="N687" s="231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173</v>
      </c>
      <c r="AU687" s="19" t="s">
        <v>81</v>
      </c>
    </row>
    <row r="688" s="13" customFormat="1">
      <c r="A688" s="13"/>
      <c r="B688" s="234"/>
      <c r="C688" s="235"/>
      <c r="D688" s="227" t="s">
        <v>175</v>
      </c>
      <c r="E688" s="236" t="s">
        <v>19</v>
      </c>
      <c r="F688" s="237" t="s">
        <v>1608</v>
      </c>
      <c r="G688" s="235"/>
      <c r="H688" s="238">
        <v>1</v>
      </c>
      <c r="I688" s="239"/>
      <c r="J688" s="235"/>
      <c r="K688" s="235"/>
      <c r="L688" s="240"/>
      <c r="M688" s="241"/>
      <c r="N688" s="242"/>
      <c r="O688" s="242"/>
      <c r="P688" s="242"/>
      <c r="Q688" s="242"/>
      <c r="R688" s="242"/>
      <c r="S688" s="242"/>
      <c r="T688" s="24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4" t="s">
        <v>175</v>
      </c>
      <c r="AU688" s="244" t="s">
        <v>81</v>
      </c>
      <c r="AV688" s="13" t="s">
        <v>81</v>
      </c>
      <c r="AW688" s="13" t="s">
        <v>33</v>
      </c>
      <c r="AX688" s="13" t="s">
        <v>72</v>
      </c>
      <c r="AY688" s="244" t="s">
        <v>162</v>
      </c>
    </row>
    <row r="689" s="13" customFormat="1">
      <c r="A689" s="13"/>
      <c r="B689" s="234"/>
      <c r="C689" s="235"/>
      <c r="D689" s="227" t="s">
        <v>175</v>
      </c>
      <c r="E689" s="236" t="s">
        <v>19</v>
      </c>
      <c r="F689" s="237" t="s">
        <v>1609</v>
      </c>
      <c r="G689" s="235"/>
      <c r="H689" s="238">
        <v>1</v>
      </c>
      <c r="I689" s="239"/>
      <c r="J689" s="235"/>
      <c r="K689" s="235"/>
      <c r="L689" s="240"/>
      <c r="M689" s="241"/>
      <c r="N689" s="242"/>
      <c r="O689" s="242"/>
      <c r="P689" s="242"/>
      <c r="Q689" s="242"/>
      <c r="R689" s="242"/>
      <c r="S689" s="242"/>
      <c r="T689" s="24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4" t="s">
        <v>175</v>
      </c>
      <c r="AU689" s="244" t="s">
        <v>81</v>
      </c>
      <c r="AV689" s="13" t="s">
        <v>81</v>
      </c>
      <c r="AW689" s="13" t="s">
        <v>33</v>
      </c>
      <c r="AX689" s="13" t="s">
        <v>72</v>
      </c>
      <c r="AY689" s="244" t="s">
        <v>162</v>
      </c>
    </row>
    <row r="690" s="14" customFormat="1">
      <c r="A690" s="14"/>
      <c r="B690" s="245"/>
      <c r="C690" s="246"/>
      <c r="D690" s="227" t="s">
        <v>175</v>
      </c>
      <c r="E690" s="247" t="s">
        <v>19</v>
      </c>
      <c r="F690" s="248" t="s">
        <v>177</v>
      </c>
      <c r="G690" s="246"/>
      <c r="H690" s="249">
        <v>2</v>
      </c>
      <c r="I690" s="250"/>
      <c r="J690" s="246"/>
      <c r="K690" s="246"/>
      <c r="L690" s="251"/>
      <c r="M690" s="252"/>
      <c r="N690" s="253"/>
      <c r="O690" s="253"/>
      <c r="P690" s="253"/>
      <c r="Q690" s="253"/>
      <c r="R690" s="253"/>
      <c r="S690" s="253"/>
      <c r="T690" s="25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5" t="s">
        <v>175</v>
      </c>
      <c r="AU690" s="255" t="s">
        <v>81</v>
      </c>
      <c r="AV690" s="14" t="s">
        <v>169</v>
      </c>
      <c r="AW690" s="14" t="s">
        <v>33</v>
      </c>
      <c r="AX690" s="14" t="s">
        <v>79</v>
      </c>
      <c r="AY690" s="255" t="s">
        <v>162</v>
      </c>
    </row>
    <row r="691" s="2" customFormat="1" ht="33" customHeight="1">
      <c r="A691" s="40"/>
      <c r="B691" s="41"/>
      <c r="C691" s="256" t="s">
        <v>2155</v>
      </c>
      <c r="D691" s="256" t="s">
        <v>237</v>
      </c>
      <c r="E691" s="257" t="s">
        <v>2156</v>
      </c>
      <c r="F691" s="258" t="s">
        <v>2157</v>
      </c>
      <c r="G691" s="259" t="s">
        <v>381</v>
      </c>
      <c r="H691" s="260">
        <v>2</v>
      </c>
      <c r="I691" s="261"/>
      <c r="J691" s="262">
        <f>ROUND(I691*H691,2)</f>
        <v>0</v>
      </c>
      <c r="K691" s="258" t="s">
        <v>168</v>
      </c>
      <c r="L691" s="263"/>
      <c r="M691" s="264" t="s">
        <v>19</v>
      </c>
      <c r="N691" s="265" t="s">
        <v>43</v>
      </c>
      <c r="O691" s="86"/>
      <c r="P691" s="223">
        <f>O691*H691</f>
        <v>0</v>
      </c>
      <c r="Q691" s="223">
        <v>0.024299999999999999</v>
      </c>
      <c r="R691" s="223">
        <f>Q691*H691</f>
        <v>0.048599999999999997</v>
      </c>
      <c r="S691" s="223">
        <v>0</v>
      </c>
      <c r="T691" s="224">
        <f>S691*H691</f>
        <v>0</v>
      </c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R691" s="225" t="s">
        <v>378</v>
      </c>
      <c r="AT691" s="225" t="s">
        <v>237</v>
      </c>
      <c r="AU691" s="225" t="s">
        <v>81</v>
      </c>
      <c r="AY691" s="19" t="s">
        <v>162</v>
      </c>
      <c r="BE691" s="226">
        <f>IF(N691="základní",J691,0)</f>
        <v>0</v>
      </c>
      <c r="BF691" s="226">
        <f>IF(N691="snížená",J691,0)</f>
        <v>0</v>
      </c>
      <c r="BG691" s="226">
        <f>IF(N691="zákl. přenesená",J691,0)</f>
        <v>0</v>
      </c>
      <c r="BH691" s="226">
        <f>IF(N691="sníž. přenesená",J691,0)</f>
        <v>0</v>
      </c>
      <c r="BI691" s="226">
        <f>IF(N691="nulová",J691,0)</f>
        <v>0</v>
      </c>
      <c r="BJ691" s="19" t="s">
        <v>79</v>
      </c>
      <c r="BK691" s="226">
        <f>ROUND(I691*H691,2)</f>
        <v>0</v>
      </c>
      <c r="BL691" s="19" t="s">
        <v>275</v>
      </c>
      <c r="BM691" s="225" t="s">
        <v>2158</v>
      </c>
    </row>
    <row r="692" s="2" customFormat="1">
      <c r="A692" s="40"/>
      <c r="B692" s="41"/>
      <c r="C692" s="42"/>
      <c r="D692" s="227" t="s">
        <v>171</v>
      </c>
      <c r="E692" s="42"/>
      <c r="F692" s="228" t="s">
        <v>2157</v>
      </c>
      <c r="G692" s="42"/>
      <c r="H692" s="42"/>
      <c r="I692" s="229"/>
      <c r="J692" s="42"/>
      <c r="K692" s="42"/>
      <c r="L692" s="46"/>
      <c r="M692" s="230"/>
      <c r="N692" s="231"/>
      <c r="O692" s="86"/>
      <c r="P692" s="86"/>
      <c r="Q692" s="86"/>
      <c r="R692" s="86"/>
      <c r="S692" s="86"/>
      <c r="T692" s="87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T692" s="19" t="s">
        <v>171</v>
      </c>
      <c r="AU692" s="19" t="s">
        <v>81</v>
      </c>
    </row>
    <row r="693" s="15" customFormat="1">
      <c r="A693" s="15"/>
      <c r="B693" s="266"/>
      <c r="C693" s="267"/>
      <c r="D693" s="227" t="s">
        <v>175</v>
      </c>
      <c r="E693" s="268" t="s">
        <v>19</v>
      </c>
      <c r="F693" s="269" t="s">
        <v>1663</v>
      </c>
      <c r="G693" s="267"/>
      <c r="H693" s="268" t="s">
        <v>19</v>
      </c>
      <c r="I693" s="270"/>
      <c r="J693" s="267"/>
      <c r="K693" s="267"/>
      <c r="L693" s="271"/>
      <c r="M693" s="272"/>
      <c r="N693" s="273"/>
      <c r="O693" s="273"/>
      <c r="P693" s="273"/>
      <c r="Q693" s="273"/>
      <c r="R693" s="273"/>
      <c r="S693" s="273"/>
      <c r="T693" s="274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5" t="s">
        <v>175</v>
      </c>
      <c r="AU693" s="275" t="s">
        <v>81</v>
      </c>
      <c r="AV693" s="15" t="s">
        <v>79</v>
      </c>
      <c r="AW693" s="15" t="s">
        <v>33</v>
      </c>
      <c r="AX693" s="15" t="s">
        <v>72</v>
      </c>
      <c r="AY693" s="275" t="s">
        <v>162</v>
      </c>
    </row>
    <row r="694" s="13" customFormat="1">
      <c r="A694" s="13"/>
      <c r="B694" s="234"/>
      <c r="C694" s="235"/>
      <c r="D694" s="227" t="s">
        <v>175</v>
      </c>
      <c r="E694" s="236" t="s">
        <v>19</v>
      </c>
      <c r="F694" s="237" t="s">
        <v>1608</v>
      </c>
      <c r="G694" s="235"/>
      <c r="H694" s="238">
        <v>1</v>
      </c>
      <c r="I694" s="239"/>
      <c r="J694" s="235"/>
      <c r="K694" s="235"/>
      <c r="L694" s="240"/>
      <c r="M694" s="241"/>
      <c r="N694" s="242"/>
      <c r="O694" s="242"/>
      <c r="P694" s="242"/>
      <c r="Q694" s="242"/>
      <c r="R694" s="242"/>
      <c r="S694" s="242"/>
      <c r="T694" s="24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4" t="s">
        <v>175</v>
      </c>
      <c r="AU694" s="244" t="s">
        <v>81</v>
      </c>
      <c r="AV694" s="13" t="s">
        <v>81</v>
      </c>
      <c r="AW694" s="13" t="s">
        <v>33</v>
      </c>
      <c r="AX694" s="13" t="s">
        <v>72</v>
      </c>
      <c r="AY694" s="244" t="s">
        <v>162</v>
      </c>
    </row>
    <row r="695" s="13" customFormat="1">
      <c r="A695" s="13"/>
      <c r="B695" s="234"/>
      <c r="C695" s="235"/>
      <c r="D695" s="227" t="s">
        <v>175</v>
      </c>
      <c r="E695" s="236" t="s">
        <v>19</v>
      </c>
      <c r="F695" s="237" t="s">
        <v>1609</v>
      </c>
      <c r="G695" s="235"/>
      <c r="H695" s="238">
        <v>1</v>
      </c>
      <c r="I695" s="239"/>
      <c r="J695" s="235"/>
      <c r="K695" s="235"/>
      <c r="L695" s="240"/>
      <c r="M695" s="241"/>
      <c r="N695" s="242"/>
      <c r="O695" s="242"/>
      <c r="P695" s="242"/>
      <c r="Q695" s="242"/>
      <c r="R695" s="242"/>
      <c r="S695" s="242"/>
      <c r="T695" s="24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4" t="s">
        <v>175</v>
      </c>
      <c r="AU695" s="244" t="s">
        <v>81</v>
      </c>
      <c r="AV695" s="13" t="s">
        <v>81</v>
      </c>
      <c r="AW695" s="13" t="s">
        <v>33</v>
      </c>
      <c r="AX695" s="13" t="s">
        <v>72</v>
      </c>
      <c r="AY695" s="244" t="s">
        <v>162</v>
      </c>
    </row>
    <row r="696" s="14" customFormat="1">
      <c r="A696" s="14"/>
      <c r="B696" s="245"/>
      <c r="C696" s="246"/>
      <c r="D696" s="227" t="s">
        <v>175</v>
      </c>
      <c r="E696" s="247" t="s">
        <v>19</v>
      </c>
      <c r="F696" s="248" t="s">
        <v>177</v>
      </c>
      <c r="G696" s="246"/>
      <c r="H696" s="249">
        <v>2</v>
      </c>
      <c r="I696" s="250"/>
      <c r="J696" s="246"/>
      <c r="K696" s="246"/>
      <c r="L696" s="251"/>
      <c r="M696" s="252"/>
      <c r="N696" s="253"/>
      <c r="O696" s="253"/>
      <c r="P696" s="253"/>
      <c r="Q696" s="253"/>
      <c r="R696" s="253"/>
      <c r="S696" s="253"/>
      <c r="T696" s="25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5" t="s">
        <v>175</v>
      </c>
      <c r="AU696" s="255" t="s">
        <v>81</v>
      </c>
      <c r="AV696" s="14" t="s">
        <v>169</v>
      </c>
      <c r="AW696" s="14" t="s">
        <v>33</v>
      </c>
      <c r="AX696" s="14" t="s">
        <v>79</v>
      </c>
      <c r="AY696" s="255" t="s">
        <v>162</v>
      </c>
    </row>
    <row r="697" s="2" customFormat="1" ht="33" customHeight="1">
      <c r="A697" s="40"/>
      <c r="B697" s="41"/>
      <c r="C697" s="214" t="s">
        <v>2159</v>
      </c>
      <c r="D697" s="214" t="s">
        <v>164</v>
      </c>
      <c r="E697" s="215" t="s">
        <v>2160</v>
      </c>
      <c r="F697" s="216" t="s">
        <v>2161</v>
      </c>
      <c r="G697" s="217" t="s">
        <v>381</v>
      </c>
      <c r="H697" s="218">
        <v>1</v>
      </c>
      <c r="I697" s="219"/>
      <c r="J697" s="220">
        <f>ROUND(I697*H697,2)</f>
        <v>0</v>
      </c>
      <c r="K697" s="216" t="s">
        <v>168</v>
      </c>
      <c r="L697" s="46"/>
      <c r="M697" s="221" t="s">
        <v>19</v>
      </c>
      <c r="N697" s="222" t="s">
        <v>43</v>
      </c>
      <c r="O697" s="86"/>
      <c r="P697" s="223">
        <f>O697*H697</f>
        <v>0</v>
      </c>
      <c r="Q697" s="223">
        <v>0.00087000000000000001</v>
      </c>
      <c r="R697" s="223">
        <f>Q697*H697</f>
        <v>0.00087000000000000001</v>
      </c>
      <c r="S697" s="223">
        <v>0</v>
      </c>
      <c r="T697" s="224">
        <f>S697*H697</f>
        <v>0</v>
      </c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R697" s="225" t="s">
        <v>275</v>
      </c>
      <c r="AT697" s="225" t="s">
        <v>164</v>
      </c>
      <c r="AU697" s="225" t="s">
        <v>81</v>
      </c>
      <c r="AY697" s="19" t="s">
        <v>162</v>
      </c>
      <c r="BE697" s="226">
        <f>IF(N697="základní",J697,0)</f>
        <v>0</v>
      </c>
      <c r="BF697" s="226">
        <f>IF(N697="snížená",J697,0)</f>
        <v>0</v>
      </c>
      <c r="BG697" s="226">
        <f>IF(N697="zákl. přenesená",J697,0)</f>
        <v>0</v>
      </c>
      <c r="BH697" s="226">
        <f>IF(N697="sníž. přenesená",J697,0)</f>
        <v>0</v>
      </c>
      <c r="BI697" s="226">
        <f>IF(N697="nulová",J697,0)</f>
        <v>0</v>
      </c>
      <c r="BJ697" s="19" t="s">
        <v>79</v>
      </c>
      <c r="BK697" s="226">
        <f>ROUND(I697*H697,2)</f>
        <v>0</v>
      </c>
      <c r="BL697" s="19" t="s">
        <v>275</v>
      </c>
      <c r="BM697" s="225" t="s">
        <v>2162</v>
      </c>
    </row>
    <row r="698" s="2" customFormat="1">
      <c r="A698" s="40"/>
      <c r="B698" s="41"/>
      <c r="C698" s="42"/>
      <c r="D698" s="227" t="s">
        <v>171</v>
      </c>
      <c r="E698" s="42"/>
      <c r="F698" s="228" t="s">
        <v>2163</v>
      </c>
      <c r="G698" s="42"/>
      <c r="H698" s="42"/>
      <c r="I698" s="229"/>
      <c r="J698" s="42"/>
      <c r="K698" s="42"/>
      <c r="L698" s="46"/>
      <c r="M698" s="230"/>
      <c r="N698" s="231"/>
      <c r="O698" s="86"/>
      <c r="P698" s="86"/>
      <c r="Q698" s="86"/>
      <c r="R698" s="86"/>
      <c r="S698" s="86"/>
      <c r="T698" s="87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T698" s="19" t="s">
        <v>171</v>
      </c>
      <c r="AU698" s="19" t="s">
        <v>81</v>
      </c>
    </row>
    <row r="699" s="2" customFormat="1">
      <c r="A699" s="40"/>
      <c r="B699" s="41"/>
      <c r="C699" s="42"/>
      <c r="D699" s="232" t="s">
        <v>173</v>
      </c>
      <c r="E699" s="42"/>
      <c r="F699" s="233" t="s">
        <v>2164</v>
      </c>
      <c r="G699" s="42"/>
      <c r="H699" s="42"/>
      <c r="I699" s="229"/>
      <c r="J699" s="42"/>
      <c r="K699" s="42"/>
      <c r="L699" s="46"/>
      <c r="M699" s="230"/>
      <c r="N699" s="231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173</v>
      </c>
      <c r="AU699" s="19" t="s">
        <v>81</v>
      </c>
    </row>
    <row r="700" s="15" customFormat="1">
      <c r="A700" s="15"/>
      <c r="B700" s="266"/>
      <c r="C700" s="267"/>
      <c r="D700" s="227" t="s">
        <v>175</v>
      </c>
      <c r="E700" s="268" t="s">
        <v>19</v>
      </c>
      <c r="F700" s="269" t="s">
        <v>1663</v>
      </c>
      <c r="G700" s="267"/>
      <c r="H700" s="268" t="s">
        <v>19</v>
      </c>
      <c r="I700" s="270"/>
      <c r="J700" s="267"/>
      <c r="K700" s="267"/>
      <c r="L700" s="271"/>
      <c r="M700" s="272"/>
      <c r="N700" s="273"/>
      <c r="O700" s="273"/>
      <c r="P700" s="273"/>
      <c r="Q700" s="273"/>
      <c r="R700" s="273"/>
      <c r="S700" s="273"/>
      <c r="T700" s="274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75" t="s">
        <v>175</v>
      </c>
      <c r="AU700" s="275" t="s">
        <v>81</v>
      </c>
      <c r="AV700" s="15" t="s">
        <v>79</v>
      </c>
      <c r="AW700" s="15" t="s">
        <v>33</v>
      </c>
      <c r="AX700" s="15" t="s">
        <v>72</v>
      </c>
      <c r="AY700" s="275" t="s">
        <v>162</v>
      </c>
    </row>
    <row r="701" s="13" customFormat="1">
      <c r="A701" s="13"/>
      <c r="B701" s="234"/>
      <c r="C701" s="235"/>
      <c r="D701" s="227" t="s">
        <v>175</v>
      </c>
      <c r="E701" s="236" t="s">
        <v>19</v>
      </c>
      <c r="F701" s="237" t="s">
        <v>2165</v>
      </c>
      <c r="G701" s="235"/>
      <c r="H701" s="238">
        <v>1</v>
      </c>
      <c r="I701" s="239"/>
      <c r="J701" s="235"/>
      <c r="K701" s="235"/>
      <c r="L701" s="240"/>
      <c r="M701" s="241"/>
      <c r="N701" s="242"/>
      <c r="O701" s="242"/>
      <c r="P701" s="242"/>
      <c r="Q701" s="242"/>
      <c r="R701" s="242"/>
      <c r="S701" s="242"/>
      <c r="T701" s="24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4" t="s">
        <v>175</v>
      </c>
      <c r="AU701" s="244" t="s">
        <v>81</v>
      </c>
      <c r="AV701" s="13" t="s">
        <v>81</v>
      </c>
      <c r="AW701" s="13" t="s">
        <v>33</v>
      </c>
      <c r="AX701" s="13" t="s">
        <v>79</v>
      </c>
      <c r="AY701" s="244" t="s">
        <v>162</v>
      </c>
    </row>
    <row r="702" s="2" customFormat="1" ht="24.15" customHeight="1">
      <c r="A702" s="40"/>
      <c r="B702" s="41"/>
      <c r="C702" s="256" t="s">
        <v>2166</v>
      </c>
      <c r="D702" s="256" t="s">
        <v>237</v>
      </c>
      <c r="E702" s="257" t="s">
        <v>2167</v>
      </c>
      <c r="F702" s="258" t="s">
        <v>2168</v>
      </c>
      <c r="G702" s="259" t="s">
        <v>245</v>
      </c>
      <c r="H702" s="260">
        <v>5.0529999999999999</v>
      </c>
      <c r="I702" s="261"/>
      <c r="J702" s="262">
        <f>ROUND(I702*H702,2)</f>
        <v>0</v>
      </c>
      <c r="K702" s="258" t="s">
        <v>168</v>
      </c>
      <c r="L702" s="263"/>
      <c r="M702" s="264" t="s">
        <v>19</v>
      </c>
      <c r="N702" s="265" t="s">
        <v>43</v>
      </c>
      <c r="O702" s="86"/>
      <c r="P702" s="223">
        <f>O702*H702</f>
        <v>0</v>
      </c>
      <c r="Q702" s="223">
        <v>0.03388</v>
      </c>
      <c r="R702" s="223">
        <f>Q702*H702</f>
        <v>0.17119564000000001</v>
      </c>
      <c r="S702" s="223">
        <v>0</v>
      </c>
      <c r="T702" s="224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25" t="s">
        <v>378</v>
      </c>
      <c r="AT702" s="225" t="s">
        <v>237</v>
      </c>
      <c r="AU702" s="225" t="s">
        <v>81</v>
      </c>
      <c r="AY702" s="19" t="s">
        <v>162</v>
      </c>
      <c r="BE702" s="226">
        <f>IF(N702="základní",J702,0)</f>
        <v>0</v>
      </c>
      <c r="BF702" s="226">
        <f>IF(N702="snížená",J702,0)</f>
        <v>0</v>
      </c>
      <c r="BG702" s="226">
        <f>IF(N702="zákl. přenesená",J702,0)</f>
        <v>0</v>
      </c>
      <c r="BH702" s="226">
        <f>IF(N702="sníž. přenesená",J702,0)</f>
        <v>0</v>
      </c>
      <c r="BI702" s="226">
        <f>IF(N702="nulová",J702,0)</f>
        <v>0</v>
      </c>
      <c r="BJ702" s="19" t="s">
        <v>79</v>
      </c>
      <c r="BK702" s="226">
        <f>ROUND(I702*H702,2)</f>
        <v>0</v>
      </c>
      <c r="BL702" s="19" t="s">
        <v>275</v>
      </c>
      <c r="BM702" s="225" t="s">
        <v>2169</v>
      </c>
    </row>
    <row r="703" s="2" customFormat="1">
      <c r="A703" s="40"/>
      <c r="B703" s="41"/>
      <c r="C703" s="42"/>
      <c r="D703" s="227" t="s">
        <v>171</v>
      </c>
      <c r="E703" s="42"/>
      <c r="F703" s="228" t="s">
        <v>2168</v>
      </c>
      <c r="G703" s="42"/>
      <c r="H703" s="42"/>
      <c r="I703" s="229"/>
      <c r="J703" s="42"/>
      <c r="K703" s="42"/>
      <c r="L703" s="46"/>
      <c r="M703" s="230"/>
      <c r="N703" s="231"/>
      <c r="O703" s="86"/>
      <c r="P703" s="86"/>
      <c r="Q703" s="86"/>
      <c r="R703" s="86"/>
      <c r="S703" s="86"/>
      <c r="T703" s="87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19" t="s">
        <v>171</v>
      </c>
      <c r="AU703" s="19" t="s">
        <v>81</v>
      </c>
    </row>
    <row r="704" s="15" customFormat="1">
      <c r="A704" s="15"/>
      <c r="B704" s="266"/>
      <c r="C704" s="267"/>
      <c r="D704" s="227" t="s">
        <v>175</v>
      </c>
      <c r="E704" s="268" t="s">
        <v>19</v>
      </c>
      <c r="F704" s="269" t="s">
        <v>1663</v>
      </c>
      <c r="G704" s="267"/>
      <c r="H704" s="268" t="s">
        <v>19</v>
      </c>
      <c r="I704" s="270"/>
      <c r="J704" s="267"/>
      <c r="K704" s="267"/>
      <c r="L704" s="271"/>
      <c r="M704" s="272"/>
      <c r="N704" s="273"/>
      <c r="O704" s="273"/>
      <c r="P704" s="273"/>
      <c r="Q704" s="273"/>
      <c r="R704" s="273"/>
      <c r="S704" s="273"/>
      <c r="T704" s="274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75" t="s">
        <v>175</v>
      </c>
      <c r="AU704" s="275" t="s">
        <v>81</v>
      </c>
      <c r="AV704" s="15" t="s">
        <v>79</v>
      </c>
      <c r="AW704" s="15" t="s">
        <v>33</v>
      </c>
      <c r="AX704" s="15" t="s">
        <v>72</v>
      </c>
      <c r="AY704" s="275" t="s">
        <v>162</v>
      </c>
    </row>
    <row r="705" s="13" customFormat="1">
      <c r="A705" s="13"/>
      <c r="B705" s="234"/>
      <c r="C705" s="235"/>
      <c r="D705" s="227" t="s">
        <v>175</v>
      </c>
      <c r="E705" s="236" t="s">
        <v>19</v>
      </c>
      <c r="F705" s="237" t="s">
        <v>2170</v>
      </c>
      <c r="G705" s="235"/>
      <c r="H705" s="238">
        <v>5.0529999999999999</v>
      </c>
      <c r="I705" s="239"/>
      <c r="J705" s="235"/>
      <c r="K705" s="235"/>
      <c r="L705" s="240"/>
      <c r="M705" s="241"/>
      <c r="N705" s="242"/>
      <c r="O705" s="242"/>
      <c r="P705" s="242"/>
      <c r="Q705" s="242"/>
      <c r="R705" s="242"/>
      <c r="S705" s="242"/>
      <c r="T705" s="24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4" t="s">
        <v>175</v>
      </c>
      <c r="AU705" s="244" t="s">
        <v>81</v>
      </c>
      <c r="AV705" s="13" t="s">
        <v>81</v>
      </c>
      <c r="AW705" s="13" t="s">
        <v>33</v>
      </c>
      <c r="AX705" s="13" t="s">
        <v>72</v>
      </c>
      <c r="AY705" s="244" t="s">
        <v>162</v>
      </c>
    </row>
    <row r="706" s="14" customFormat="1">
      <c r="A706" s="14"/>
      <c r="B706" s="245"/>
      <c r="C706" s="246"/>
      <c r="D706" s="227" t="s">
        <v>175</v>
      </c>
      <c r="E706" s="247" t="s">
        <v>19</v>
      </c>
      <c r="F706" s="248" t="s">
        <v>177</v>
      </c>
      <c r="G706" s="246"/>
      <c r="H706" s="249">
        <v>5.0529999999999999</v>
      </c>
      <c r="I706" s="250"/>
      <c r="J706" s="246"/>
      <c r="K706" s="246"/>
      <c r="L706" s="251"/>
      <c r="M706" s="252"/>
      <c r="N706" s="253"/>
      <c r="O706" s="253"/>
      <c r="P706" s="253"/>
      <c r="Q706" s="253"/>
      <c r="R706" s="253"/>
      <c r="S706" s="253"/>
      <c r="T706" s="25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5" t="s">
        <v>175</v>
      </c>
      <c r="AU706" s="255" t="s">
        <v>81</v>
      </c>
      <c r="AV706" s="14" t="s">
        <v>169</v>
      </c>
      <c r="AW706" s="14" t="s">
        <v>33</v>
      </c>
      <c r="AX706" s="14" t="s">
        <v>79</v>
      </c>
      <c r="AY706" s="255" t="s">
        <v>162</v>
      </c>
    </row>
    <row r="707" s="2" customFormat="1" ht="21.75" customHeight="1">
      <c r="A707" s="40"/>
      <c r="B707" s="41"/>
      <c r="C707" s="214" t="s">
        <v>2171</v>
      </c>
      <c r="D707" s="214" t="s">
        <v>164</v>
      </c>
      <c r="E707" s="215" t="s">
        <v>2172</v>
      </c>
      <c r="F707" s="216" t="s">
        <v>2173</v>
      </c>
      <c r="G707" s="217" t="s">
        <v>381</v>
      </c>
      <c r="H707" s="218">
        <v>2</v>
      </c>
      <c r="I707" s="219"/>
      <c r="J707" s="220">
        <f>ROUND(I707*H707,2)</f>
        <v>0</v>
      </c>
      <c r="K707" s="216" t="s">
        <v>168</v>
      </c>
      <c r="L707" s="46"/>
      <c r="M707" s="221" t="s">
        <v>19</v>
      </c>
      <c r="N707" s="222" t="s">
        <v>43</v>
      </c>
      <c r="O707" s="86"/>
      <c r="P707" s="223">
        <f>O707*H707</f>
        <v>0</v>
      </c>
      <c r="Q707" s="223">
        <v>0</v>
      </c>
      <c r="R707" s="223">
        <f>Q707*H707</f>
        <v>0</v>
      </c>
      <c r="S707" s="223">
        <v>0</v>
      </c>
      <c r="T707" s="224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25" t="s">
        <v>275</v>
      </c>
      <c r="AT707" s="225" t="s">
        <v>164</v>
      </c>
      <c r="AU707" s="225" t="s">
        <v>81</v>
      </c>
      <c r="AY707" s="19" t="s">
        <v>162</v>
      </c>
      <c r="BE707" s="226">
        <f>IF(N707="základní",J707,0)</f>
        <v>0</v>
      </c>
      <c r="BF707" s="226">
        <f>IF(N707="snížená",J707,0)</f>
        <v>0</v>
      </c>
      <c r="BG707" s="226">
        <f>IF(N707="zákl. přenesená",J707,0)</f>
        <v>0</v>
      </c>
      <c r="BH707" s="226">
        <f>IF(N707="sníž. přenesená",J707,0)</f>
        <v>0</v>
      </c>
      <c r="BI707" s="226">
        <f>IF(N707="nulová",J707,0)</f>
        <v>0</v>
      </c>
      <c r="BJ707" s="19" t="s">
        <v>79</v>
      </c>
      <c r="BK707" s="226">
        <f>ROUND(I707*H707,2)</f>
        <v>0</v>
      </c>
      <c r="BL707" s="19" t="s">
        <v>275</v>
      </c>
      <c r="BM707" s="225" t="s">
        <v>2174</v>
      </c>
    </row>
    <row r="708" s="2" customFormat="1">
      <c r="A708" s="40"/>
      <c r="B708" s="41"/>
      <c r="C708" s="42"/>
      <c r="D708" s="227" t="s">
        <v>171</v>
      </c>
      <c r="E708" s="42"/>
      <c r="F708" s="228" t="s">
        <v>2175</v>
      </c>
      <c r="G708" s="42"/>
      <c r="H708" s="42"/>
      <c r="I708" s="229"/>
      <c r="J708" s="42"/>
      <c r="K708" s="42"/>
      <c r="L708" s="46"/>
      <c r="M708" s="230"/>
      <c r="N708" s="231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171</v>
      </c>
      <c r="AU708" s="19" t="s">
        <v>81</v>
      </c>
    </row>
    <row r="709" s="2" customFormat="1">
      <c r="A709" s="40"/>
      <c r="B709" s="41"/>
      <c r="C709" s="42"/>
      <c r="D709" s="232" t="s">
        <v>173</v>
      </c>
      <c r="E709" s="42"/>
      <c r="F709" s="233" t="s">
        <v>2176</v>
      </c>
      <c r="G709" s="42"/>
      <c r="H709" s="42"/>
      <c r="I709" s="229"/>
      <c r="J709" s="42"/>
      <c r="K709" s="42"/>
      <c r="L709" s="46"/>
      <c r="M709" s="230"/>
      <c r="N709" s="231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173</v>
      </c>
      <c r="AU709" s="19" t="s">
        <v>81</v>
      </c>
    </row>
    <row r="710" s="13" customFormat="1">
      <c r="A710" s="13"/>
      <c r="B710" s="234"/>
      <c r="C710" s="235"/>
      <c r="D710" s="227" t="s">
        <v>175</v>
      </c>
      <c r="E710" s="236" t="s">
        <v>19</v>
      </c>
      <c r="F710" s="237" t="s">
        <v>1608</v>
      </c>
      <c r="G710" s="235"/>
      <c r="H710" s="238">
        <v>1</v>
      </c>
      <c r="I710" s="239"/>
      <c r="J710" s="235"/>
      <c r="K710" s="235"/>
      <c r="L710" s="240"/>
      <c r="M710" s="241"/>
      <c r="N710" s="242"/>
      <c r="O710" s="242"/>
      <c r="P710" s="242"/>
      <c r="Q710" s="242"/>
      <c r="R710" s="242"/>
      <c r="S710" s="242"/>
      <c r="T710" s="24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4" t="s">
        <v>175</v>
      </c>
      <c r="AU710" s="244" t="s">
        <v>81</v>
      </c>
      <c r="AV710" s="13" t="s">
        <v>81</v>
      </c>
      <c r="AW710" s="13" t="s">
        <v>33</v>
      </c>
      <c r="AX710" s="13" t="s">
        <v>72</v>
      </c>
      <c r="AY710" s="244" t="s">
        <v>162</v>
      </c>
    </row>
    <row r="711" s="13" customFormat="1">
      <c r="A711" s="13"/>
      <c r="B711" s="234"/>
      <c r="C711" s="235"/>
      <c r="D711" s="227" t="s">
        <v>175</v>
      </c>
      <c r="E711" s="236" t="s">
        <v>19</v>
      </c>
      <c r="F711" s="237" t="s">
        <v>1609</v>
      </c>
      <c r="G711" s="235"/>
      <c r="H711" s="238">
        <v>1</v>
      </c>
      <c r="I711" s="239"/>
      <c r="J711" s="235"/>
      <c r="K711" s="235"/>
      <c r="L711" s="240"/>
      <c r="M711" s="241"/>
      <c r="N711" s="242"/>
      <c r="O711" s="242"/>
      <c r="P711" s="242"/>
      <c r="Q711" s="242"/>
      <c r="R711" s="242"/>
      <c r="S711" s="242"/>
      <c r="T711" s="24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4" t="s">
        <v>175</v>
      </c>
      <c r="AU711" s="244" t="s">
        <v>81</v>
      </c>
      <c r="AV711" s="13" t="s">
        <v>81</v>
      </c>
      <c r="AW711" s="13" t="s">
        <v>33</v>
      </c>
      <c r="AX711" s="13" t="s">
        <v>72</v>
      </c>
      <c r="AY711" s="244" t="s">
        <v>162</v>
      </c>
    </row>
    <row r="712" s="14" customFormat="1">
      <c r="A712" s="14"/>
      <c r="B712" s="245"/>
      <c r="C712" s="246"/>
      <c r="D712" s="227" t="s">
        <v>175</v>
      </c>
      <c r="E712" s="247" t="s">
        <v>19</v>
      </c>
      <c r="F712" s="248" t="s">
        <v>177</v>
      </c>
      <c r="G712" s="246"/>
      <c r="H712" s="249">
        <v>2</v>
      </c>
      <c r="I712" s="250"/>
      <c r="J712" s="246"/>
      <c r="K712" s="246"/>
      <c r="L712" s="251"/>
      <c r="M712" s="252"/>
      <c r="N712" s="253"/>
      <c r="O712" s="253"/>
      <c r="P712" s="253"/>
      <c r="Q712" s="253"/>
      <c r="R712" s="253"/>
      <c r="S712" s="253"/>
      <c r="T712" s="25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5" t="s">
        <v>175</v>
      </c>
      <c r="AU712" s="255" t="s">
        <v>81</v>
      </c>
      <c r="AV712" s="14" t="s">
        <v>169</v>
      </c>
      <c r="AW712" s="14" t="s">
        <v>33</v>
      </c>
      <c r="AX712" s="14" t="s">
        <v>79</v>
      </c>
      <c r="AY712" s="255" t="s">
        <v>162</v>
      </c>
    </row>
    <row r="713" s="2" customFormat="1" ht="16.5" customHeight="1">
      <c r="A713" s="40"/>
      <c r="B713" s="41"/>
      <c r="C713" s="256" t="s">
        <v>2177</v>
      </c>
      <c r="D713" s="256" t="s">
        <v>237</v>
      </c>
      <c r="E713" s="257" t="s">
        <v>2178</v>
      </c>
      <c r="F713" s="258" t="s">
        <v>2179</v>
      </c>
      <c r="G713" s="259" t="s">
        <v>381</v>
      </c>
      <c r="H713" s="260">
        <v>2</v>
      </c>
      <c r="I713" s="261"/>
      <c r="J713" s="262">
        <f>ROUND(I713*H713,2)</f>
        <v>0</v>
      </c>
      <c r="K713" s="258" t="s">
        <v>168</v>
      </c>
      <c r="L713" s="263"/>
      <c r="M713" s="264" t="s">
        <v>19</v>
      </c>
      <c r="N713" s="265" t="s">
        <v>43</v>
      </c>
      <c r="O713" s="86"/>
      <c r="P713" s="223">
        <f>O713*H713</f>
        <v>0</v>
      </c>
      <c r="Q713" s="223">
        <v>0.0022000000000000001</v>
      </c>
      <c r="R713" s="223">
        <f>Q713*H713</f>
        <v>0.0044000000000000003</v>
      </c>
      <c r="S713" s="223">
        <v>0</v>
      </c>
      <c r="T713" s="224">
        <f>S713*H713</f>
        <v>0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25" t="s">
        <v>378</v>
      </c>
      <c r="AT713" s="225" t="s">
        <v>237</v>
      </c>
      <c r="AU713" s="225" t="s">
        <v>81</v>
      </c>
      <c r="AY713" s="19" t="s">
        <v>162</v>
      </c>
      <c r="BE713" s="226">
        <f>IF(N713="základní",J713,0)</f>
        <v>0</v>
      </c>
      <c r="BF713" s="226">
        <f>IF(N713="snížená",J713,0)</f>
        <v>0</v>
      </c>
      <c r="BG713" s="226">
        <f>IF(N713="zákl. přenesená",J713,0)</f>
        <v>0</v>
      </c>
      <c r="BH713" s="226">
        <f>IF(N713="sníž. přenesená",J713,0)</f>
        <v>0</v>
      </c>
      <c r="BI713" s="226">
        <f>IF(N713="nulová",J713,0)</f>
        <v>0</v>
      </c>
      <c r="BJ713" s="19" t="s">
        <v>79</v>
      </c>
      <c r="BK713" s="226">
        <f>ROUND(I713*H713,2)</f>
        <v>0</v>
      </c>
      <c r="BL713" s="19" t="s">
        <v>275</v>
      </c>
      <c r="BM713" s="225" t="s">
        <v>2180</v>
      </c>
    </row>
    <row r="714" s="2" customFormat="1">
      <c r="A714" s="40"/>
      <c r="B714" s="41"/>
      <c r="C714" s="42"/>
      <c r="D714" s="227" t="s">
        <v>171</v>
      </c>
      <c r="E714" s="42"/>
      <c r="F714" s="228" t="s">
        <v>2179</v>
      </c>
      <c r="G714" s="42"/>
      <c r="H714" s="42"/>
      <c r="I714" s="229"/>
      <c r="J714" s="42"/>
      <c r="K714" s="42"/>
      <c r="L714" s="46"/>
      <c r="M714" s="230"/>
      <c r="N714" s="231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171</v>
      </c>
      <c r="AU714" s="19" t="s">
        <v>81</v>
      </c>
    </row>
    <row r="715" s="13" customFormat="1">
      <c r="A715" s="13"/>
      <c r="B715" s="234"/>
      <c r="C715" s="235"/>
      <c r="D715" s="227" t="s">
        <v>175</v>
      </c>
      <c r="E715" s="236" t="s">
        <v>19</v>
      </c>
      <c r="F715" s="237" t="s">
        <v>1608</v>
      </c>
      <c r="G715" s="235"/>
      <c r="H715" s="238">
        <v>1</v>
      </c>
      <c r="I715" s="239"/>
      <c r="J715" s="235"/>
      <c r="K715" s="235"/>
      <c r="L715" s="240"/>
      <c r="M715" s="241"/>
      <c r="N715" s="242"/>
      <c r="O715" s="242"/>
      <c r="P715" s="242"/>
      <c r="Q715" s="242"/>
      <c r="R715" s="242"/>
      <c r="S715" s="242"/>
      <c r="T715" s="24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4" t="s">
        <v>175</v>
      </c>
      <c r="AU715" s="244" t="s">
        <v>81</v>
      </c>
      <c r="AV715" s="13" t="s">
        <v>81</v>
      </c>
      <c r="AW715" s="13" t="s">
        <v>33</v>
      </c>
      <c r="AX715" s="13" t="s">
        <v>72</v>
      </c>
      <c r="AY715" s="244" t="s">
        <v>162</v>
      </c>
    </row>
    <row r="716" s="13" customFormat="1">
      <c r="A716" s="13"/>
      <c r="B716" s="234"/>
      <c r="C716" s="235"/>
      <c r="D716" s="227" t="s">
        <v>175</v>
      </c>
      <c r="E716" s="236" t="s">
        <v>19</v>
      </c>
      <c r="F716" s="237" t="s">
        <v>1609</v>
      </c>
      <c r="G716" s="235"/>
      <c r="H716" s="238">
        <v>1</v>
      </c>
      <c r="I716" s="239"/>
      <c r="J716" s="235"/>
      <c r="K716" s="235"/>
      <c r="L716" s="240"/>
      <c r="M716" s="241"/>
      <c r="N716" s="242"/>
      <c r="O716" s="242"/>
      <c r="P716" s="242"/>
      <c r="Q716" s="242"/>
      <c r="R716" s="242"/>
      <c r="S716" s="242"/>
      <c r="T716" s="24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4" t="s">
        <v>175</v>
      </c>
      <c r="AU716" s="244" t="s">
        <v>81</v>
      </c>
      <c r="AV716" s="13" t="s">
        <v>81</v>
      </c>
      <c r="AW716" s="13" t="s">
        <v>33</v>
      </c>
      <c r="AX716" s="13" t="s">
        <v>72</v>
      </c>
      <c r="AY716" s="244" t="s">
        <v>162</v>
      </c>
    </row>
    <row r="717" s="14" customFormat="1">
      <c r="A717" s="14"/>
      <c r="B717" s="245"/>
      <c r="C717" s="246"/>
      <c r="D717" s="227" t="s">
        <v>175</v>
      </c>
      <c r="E717" s="247" t="s">
        <v>19</v>
      </c>
      <c r="F717" s="248" t="s">
        <v>177</v>
      </c>
      <c r="G717" s="246"/>
      <c r="H717" s="249">
        <v>2</v>
      </c>
      <c r="I717" s="250"/>
      <c r="J717" s="246"/>
      <c r="K717" s="246"/>
      <c r="L717" s="251"/>
      <c r="M717" s="252"/>
      <c r="N717" s="253"/>
      <c r="O717" s="253"/>
      <c r="P717" s="253"/>
      <c r="Q717" s="253"/>
      <c r="R717" s="253"/>
      <c r="S717" s="253"/>
      <c r="T717" s="25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5" t="s">
        <v>175</v>
      </c>
      <c r="AU717" s="255" t="s">
        <v>81</v>
      </c>
      <c r="AV717" s="14" t="s">
        <v>169</v>
      </c>
      <c r="AW717" s="14" t="s">
        <v>33</v>
      </c>
      <c r="AX717" s="14" t="s">
        <v>79</v>
      </c>
      <c r="AY717" s="255" t="s">
        <v>162</v>
      </c>
    </row>
    <row r="718" s="2" customFormat="1" ht="24.15" customHeight="1">
      <c r="A718" s="40"/>
      <c r="B718" s="41"/>
      <c r="C718" s="256" t="s">
        <v>2181</v>
      </c>
      <c r="D718" s="256" t="s">
        <v>237</v>
      </c>
      <c r="E718" s="257" t="s">
        <v>2182</v>
      </c>
      <c r="F718" s="258" t="s">
        <v>2183</v>
      </c>
      <c r="G718" s="259" t="s">
        <v>381</v>
      </c>
      <c r="H718" s="260">
        <v>2</v>
      </c>
      <c r="I718" s="261"/>
      <c r="J718" s="262">
        <f>ROUND(I718*H718,2)</f>
        <v>0</v>
      </c>
      <c r="K718" s="258" t="s">
        <v>168</v>
      </c>
      <c r="L718" s="263"/>
      <c r="M718" s="264" t="s">
        <v>19</v>
      </c>
      <c r="N718" s="265" t="s">
        <v>43</v>
      </c>
      <c r="O718" s="86"/>
      <c r="P718" s="223">
        <f>O718*H718</f>
        <v>0</v>
      </c>
      <c r="Q718" s="223">
        <v>0.0022000000000000001</v>
      </c>
      <c r="R718" s="223">
        <f>Q718*H718</f>
        <v>0.0044000000000000003</v>
      </c>
      <c r="S718" s="223">
        <v>0</v>
      </c>
      <c r="T718" s="224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25" t="s">
        <v>378</v>
      </c>
      <c r="AT718" s="225" t="s">
        <v>237</v>
      </c>
      <c r="AU718" s="225" t="s">
        <v>81</v>
      </c>
      <c r="AY718" s="19" t="s">
        <v>162</v>
      </c>
      <c r="BE718" s="226">
        <f>IF(N718="základní",J718,0)</f>
        <v>0</v>
      </c>
      <c r="BF718" s="226">
        <f>IF(N718="snížená",J718,0)</f>
        <v>0</v>
      </c>
      <c r="BG718" s="226">
        <f>IF(N718="zákl. přenesená",J718,0)</f>
        <v>0</v>
      </c>
      <c r="BH718" s="226">
        <f>IF(N718="sníž. přenesená",J718,0)</f>
        <v>0</v>
      </c>
      <c r="BI718" s="226">
        <f>IF(N718="nulová",J718,0)</f>
        <v>0</v>
      </c>
      <c r="BJ718" s="19" t="s">
        <v>79</v>
      </c>
      <c r="BK718" s="226">
        <f>ROUND(I718*H718,2)</f>
        <v>0</v>
      </c>
      <c r="BL718" s="19" t="s">
        <v>275</v>
      </c>
      <c r="BM718" s="225" t="s">
        <v>2184</v>
      </c>
    </row>
    <row r="719" s="2" customFormat="1">
      <c r="A719" s="40"/>
      <c r="B719" s="41"/>
      <c r="C719" s="42"/>
      <c r="D719" s="227" t="s">
        <v>171</v>
      </c>
      <c r="E719" s="42"/>
      <c r="F719" s="228" t="s">
        <v>2183</v>
      </c>
      <c r="G719" s="42"/>
      <c r="H719" s="42"/>
      <c r="I719" s="229"/>
      <c r="J719" s="42"/>
      <c r="K719" s="42"/>
      <c r="L719" s="46"/>
      <c r="M719" s="230"/>
      <c r="N719" s="231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171</v>
      </c>
      <c r="AU719" s="19" t="s">
        <v>81</v>
      </c>
    </row>
    <row r="720" s="13" customFormat="1">
      <c r="A720" s="13"/>
      <c r="B720" s="234"/>
      <c r="C720" s="235"/>
      <c r="D720" s="227" t="s">
        <v>175</v>
      </c>
      <c r="E720" s="236" t="s">
        <v>19</v>
      </c>
      <c r="F720" s="237" t="s">
        <v>1608</v>
      </c>
      <c r="G720" s="235"/>
      <c r="H720" s="238">
        <v>1</v>
      </c>
      <c r="I720" s="239"/>
      <c r="J720" s="235"/>
      <c r="K720" s="235"/>
      <c r="L720" s="240"/>
      <c r="M720" s="241"/>
      <c r="N720" s="242"/>
      <c r="O720" s="242"/>
      <c r="P720" s="242"/>
      <c r="Q720" s="242"/>
      <c r="R720" s="242"/>
      <c r="S720" s="242"/>
      <c r="T720" s="24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4" t="s">
        <v>175</v>
      </c>
      <c r="AU720" s="244" t="s">
        <v>81</v>
      </c>
      <c r="AV720" s="13" t="s">
        <v>81</v>
      </c>
      <c r="AW720" s="13" t="s">
        <v>33</v>
      </c>
      <c r="AX720" s="13" t="s">
        <v>72</v>
      </c>
      <c r="AY720" s="244" t="s">
        <v>162</v>
      </c>
    </row>
    <row r="721" s="13" customFormat="1">
      <c r="A721" s="13"/>
      <c r="B721" s="234"/>
      <c r="C721" s="235"/>
      <c r="D721" s="227" t="s">
        <v>175</v>
      </c>
      <c r="E721" s="236" t="s">
        <v>19</v>
      </c>
      <c r="F721" s="237" t="s">
        <v>1609</v>
      </c>
      <c r="G721" s="235"/>
      <c r="H721" s="238">
        <v>1</v>
      </c>
      <c r="I721" s="239"/>
      <c r="J721" s="235"/>
      <c r="K721" s="235"/>
      <c r="L721" s="240"/>
      <c r="M721" s="241"/>
      <c r="N721" s="242"/>
      <c r="O721" s="242"/>
      <c r="P721" s="242"/>
      <c r="Q721" s="242"/>
      <c r="R721" s="242"/>
      <c r="S721" s="242"/>
      <c r="T721" s="24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4" t="s">
        <v>175</v>
      </c>
      <c r="AU721" s="244" t="s">
        <v>81</v>
      </c>
      <c r="AV721" s="13" t="s">
        <v>81</v>
      </c>
      <c r="AW721" s="13" t="s">
        <v>33</v>
      </c>
      <c r="AX721" s="13" t="s">
        <v>72</v>
      </c>
      <c r="AY721" s="244" t="s">
        <v>162</v>
      </c>
    </row>
    <row r="722" s="14" customFormat="1">
      <c r="A722" s="14"/>
      <c r="B722" s="245"/>
      <c r="C722" s="246"/>
      <c r="D722" s="227" t="s">
        <v>175</v>
      </c>
      <c r="E722" s="247" t="s">
        <v>19</v>
      </c>
      <c r="F722" s="248" t="s">
        <v>177</v>
      </c>
      <c r="G722" s="246"/>
      <c r="H722" s="249">
        <v>2</v>
      </c>
      <c r="I722" s="250"/>
      <c r="J722" s="246"/>
      <c r="K722" s="246"/>
      <c r="L722" s="251"/>
      <c r="M722" s="252"/>
      <c r="N722" s="253"/>
      <c r="O722" s="253"/>
      <c r="P722" s="253"/>
      <c r="Q722" s="253"/>
      <c r="R722" s="253"/>
      <c r="S722" s="253"/>
      <c r="T722" s="25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5" t="s">
        <v>175</v>
      </c>
      <c r="AU722" s="255" t="s">
        <v>81</v>
      </c>
      <c r="AV722" s="14" t="s">
        <v>169</v>
      </c>
      <c r="AW722" s="14" t="s">
        <v>33</v>
      </c>
      <c r="AX722" s="14" t="s">
        <v>79</v>
      </c>
      <c r="AY722" s="255" t="s">
        <v>162</v>
      </c>
    </row>
    <row r="723" s="2" customFormat="1" ht="16.5" customHeight="1">
      <c r="A723" s="40"/>
      <c r="B723" s="41"/>
      <c r="C723" s="214" t="s">
        <v>2185</v>
      </c>
      <c r="D723" s="214" t="s">
        <v>164</v>
      </c>
      <c r="E723" s="215" t="s">
        <v>2186</v>
      </c>
      <c r="F723" s="216" t="s">
        <v>2187</v>
      </c>
      <c r="G723" s="217" t="s">
        <v>381</v>
      </c>
      <c r="H723" s="218">
        <v>2</v>
      </c>
      <c r="I723" s="219"/>
      <c r="J723" s="220">
        <f>ROUND(I723*H723,2)</f>
        <v>0</v>
      </c>
      <c r="K723" s="216" t="s">
        <v>168</v>
      </c>
      <c r="L723" s="46"/>
      <c r="M723" s="221" t="s">
        <v>19</v>
      </c>
      <c r="N723" s="222" t="s">
        <v>43</v>
      </c>
      <c r="O723" s="86"/>
      <c r="P723" s="223">
        <f>O723*H723</f>
        <v>0</v>
      </c>
      <c r="Q723" s="223">
        <v>0</v>
      </c>
      <c r="R723" s="223">
        <f>Q723*H723</f>
        <v>0</v>
      </c>
      <c r="S723" s="223">
        <v>0</v>
      </c>
      <c r="T723" s="224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25" t="s">
        <v>275</v>
      </c>
      <c r="AT723" s="225" t="s">
        <v>164</v>
      </c>
      <c r="AU723" s="225" t="s">
        <v>81</v>
      </c>
      <c r="AY723" s="19" t="s">
        <v>162</v>
      </c>
      <c r="BE723" s="226">
        <f>IF(N723="základní",J723,0)</f>
        <v>0</v>
      </c>
      <c r="BF723" s="226">
        <f>IF(N723="snížená",J723,0)</f>
        <v>0</v>
      </c>
      <c r="BG723" s="226">
        <f>IF(N723="zákl. přenesená",J723,0)</f>
        <v>0</v>
      </c>
      <c r="BH723" s="226">
        <f>IF(N723="sníž. přenesená",J723,0)</f>
        <v>0</v>
      </c>
      <c r="BI723" s="226">
        <f>IF(N723="nulová",J723,0)</f>
        <v>0</v>
      </c>
      <c r="BJ723" s="19" t="s">
        <v>79</v>
      </c>
      <c r="BK723" s="226">
        <f>ROUND(I723*H723,2)</f>
        <v>0</v>
      </c>
      <c r="BL723" s="19" t="s">
        <v>275</v>
      </c>
      <c r="BM723" s="225" t="s">
        <v>2188</v>
      </c>
    </row>
    <row r="724" s="2" customFormat="1">
      <c r="A724" s="40"/>
      <c r="B724" s="41"/>
      <c r="C724" s="42"/>
      <c r="D724" s="227" t="s">
        <v>171</v>
      </c>
      <c r="E724" s="42"/>
      <c r="F724" s="228" t="s">
        <v>2189</v>
      </c>
      <c r="G724" s="42"/>
      <c r="H724" s="42"/>
      <c r="I724" s="229"/>
      <c r="J724" s="42"/>
      <c r="K724" s="42"/>
      <c r="L724" s="46"/>
      <c r="M724" s="230"/>
      <c r="N724" s="231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171</v>
      </c>
      <c r="AU724" s="19" t="s">
        <v>81</v>
      </c>
    </row>
    <row r="725" s="2" customFormat="1">
      <c r="A725" s="40"/>
      <c r="B725" s="41"/>
      <c r="C725" s="42"/>
      <c r="D725" s="232" t="s">
        <v>173</v>
      </c>
      <c r="E725" s="42"/>
      <c r="F725" s="233" t="s">
        <v>2190</v>
      </c>
      <c r="G725" s="42"/>
      <c r="H725" s="42"/>
      <c r="I725" s="229"/>
      <c r="J725" s="42"/>
      <c r="K725" s="42"/>
      <c r="L725" s="46"/>
      <c r="M725" s="230"/>
      <c r="N725" s="231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173</v>
      </c>
      <c r="AU725" s="19" t="s">
        <v>81</v>
      </c>
    </row>
    <row r="726" s="13" customFormat="1">
      <c r="A726" s="13"/>
      <c r="B726" s="234"/>
      <c r="C726" s="235"/>
      <c r="D726" s="227" t="s">
        <v>175</v>
      </c>
      <c r="E726" s="236" t="s">
        <v>19</v>
      </c>
      <c r="F726" s="237" t="s">
        <v>1608</v>
      </c>
      <c r="G726" s="235"/>
      <c r="H726" s="238">
        <v>1</v>
      </c>
      <c r="I726" s="239"/>
      <c r="J726" s="235"/>
      <c r="K726" s="235"/>
      <c r="L726" s="240"/>
      <c r="M726" s="241"/>
      <c r="N726" s="242"/>
      <c r="O726" s="242"/>
      <c r="P726" s="242"/>
      <c r="Q726" s="242"/>
      <c r="R726" s="242"/>
      <c r="S726" s="242"/>
      <c r="T726" s="24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4" t="s">
        <v>175</v>
      </c>
      <c r="AU726" s="244" t="s">
        <v>81</v>
      </c>
      <c r="AV726" s="13" t="s">
        <v>81</v>
      </c>
      <c r="AW726" s="13" t="s">
        <v>33</v>
      </c>
      <c r="AX726" s="13" t="s">
        <v>72</v>
      </c>
      <c r="AY726" s="244" t="s">
        <v>162</v>
      </c>
    </row>
    <row r="727" s="13" customFormat="1">
      <c r="A727" s="13"/>
      <c r="B727" s="234"/>
      <c r="C727" s="235"/>
      <c r="D727" s="227" t="s">
        <v>175</v>
      </c>
      <c r="E727" s="236" t="s">
        <v>19</v>
      </c>
      <c r="F727" s="237" t="s">
        <v>1609</v>
      </c>
      <c r="G727" s="235"/>
      <c r="H727" s="238">
        <v>1</v>
      </c>
      <c r="I727" s="239"/>
      <c r="J727" s="235"/>
      <c r="K727" s="235"/>
      <c r="L727" s="240"/>
      <c r="M727" s="241"/>
      <c r="N727" s="242"/>
      <c r="O727" s="242"/>
      <c r="P727" s="242"/>
      <c r="Q727" s="242"/>
      <c r="R727" s="242"/>
      <c r="S727" s="242"/>
      <c r="T727" s="24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4" t="s">
        <v>175</v>
      </c>
      <c r="AU727" s="244" t="s">
        <v>81</v>
      </c>
      <c r="AV727" s="13" t="s">
        <v>81</v>
      </c>
      <c r="AW727" s="13" t="s">
        <v>33</v>
      </c>
      <c r="AX727" s="13" t="s">
        <v>72</v>
      </c>
      <c r="AY727" s="244" t="s">
        <v>162</v>
      </c>
    </row>
    <row r="728" s="14" customFormat="1">
      <c r="A728" s="14"/>
      <c r="B728" s="245"/>
      <c r="C728" s="246"/>
      <c r="D728" s="227" t="s">
        <v>175</v>
      </c>
      <c r="E728" s="247" t="s">
        <v>19</v>
      </c>
      <c r="F728" s="248" t="s">
        <v>177</v>
      </c>
      <c r="G728" s="246"/>
      <c r="H728" s="249">
        <v>2</v>
      </c>
      <c r="I728" s="250"/>
      <c r="J728" s="246"/>
      <c r="K728" s="246"/>
      <c r="L728" s="251"/>
      <c r="M728" s="252"/>
      <c r="N728" s="253"/>
      <c r="O728" s="253"/>
      <c r="P728" s="253"/>
      <c r="Q728" s="253"/>
      <c r="R728" s="253"/>
      <c r="S728" s="253"/>
      <c r="T728" s="25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5" t="s">
        <v>175</v>
      </c>
      <c r="AU728" s="255" t="s">
        <v>81</v>
      </c>
      <c r="AV728" s="14" t="s">
        <v>169</v>
      </c>
      <c r="AW728" s="14" t="s">
        <v>33</v>
      </c>
      <c r="AX728" s="14" t="s">
        <v>79</v>
      </c>
      <c r="AY728" s="255" t="s">
        <v>162</v>
      </c>
    </row>
    <row r="729" s="2" customFormat="1" ht="21.75" customHeight="1">
      <c r="A729" s="40"/>
      <c r="B729" s="41"/>
      <c r="C729" s="256" t="s">
        <v>2191</v>
      </c>
      <c r="D729" s="256" t="s">
        <v>237</v>
      </c>
      <c r="E729" s="257" t="s">
        <v>2192</v>
      </c>
      <c r="F729" s="258" t="s">
        <v>2193</v>
      </c>
      <c r="G729" s="259" t="s">
        <v>381</v>
      </c>
      <c r="H729" s="260">
        <v>2</v>
      </c>
      <c r="I729" s="261"/>
      <c r="J729" s="262">
        <f>ROUND(I729*H729,2)</f>
        <v>0</v>
      </c>
      <c r="K729" s="258" t="s">
        <v>168</v>
      </c>
      <c r="L729" s="263"/>
      <c r="M729" s="264" t="s">
        <v>19</v>
      </c>
      <c r="N729" s="265" t="s">
        <v>43</v>
      </c>
      <c r="O729" s="86"/>
      <c r="P729" s="223">
        <f>O729*H729</f>
        <v>0</v>
      </c>
      <c r="Q729" s="223">
        <v>0.00014999999999999999</v>
      </c>
      <c r="R729" s="223">
        <f>Q729*H729</f>
        <v>0.00029999999999999997</v>
      </c>
      <c r="S729" s="223">
        <v>0</v>
      </c>
      <c r="T729" s="224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25" t="s">
        <v>378</v>
      </c>
      <c r="AT729" s="225" t="s">
        <v>237</v>
      </c>
      <c r="AU729" s="225" t="s">
        <v>81</v>
      </c>
      <c r="AY729" s="19" t="s">
        <v>162</v>
      </c>
      <c r="BE729" s="226">
        <f>IF(N729="základní",J729,0)</f>
        <v>0</v>
      </c>
      <c r="BF729" s="226">
        <f>IF(N729="snížená",J729,0)</f>
        <v>0</v>
      </c>
      <c r="BG729" s="226">
        <f>IF(N729="zákl. přenesená",J729,0)</f>
        <v>0</v>
      </c>
      <c r="BH729" s="226">
        <f>IF(N729="sníž. přenesená",J729,0)</f>
        <v>0</v>
      </c>
      <c r="BI729" s="226">
        <f>IF(N729="nulová",J729,0)</f>
        <v>0</v>
      </c>
      <c r="BJ729" s="19" t="s">
        <v>79</v>
      </c>
      <c r="BK729" s="226">
        <f>ROUND(I729*H729,2)</f>
        <v>0</v>
      </c>
      <c r="BL729" s="19" t="s">
        <v>275</v>
      </c>
      <c r="BM729" s="225" t="s">
        <v>2194</v>
      </c>
    </row>
    <row r="730" s="2" customFormat="1">
      <c r="A730" s="40"/>
      <c r="B730" s="41"/>
      <c r="C730" s="42"/>
      <c r="D730" s="227" t="s">
        <v>171</v>
      </c>
      <c r="E730" s="42"/>
      <c r="F730" s="228" t="s">
        <v>2193</v>
      </c>
      <c r="G730" s="42"/>
      <c r="H730" s="42"/>
      <c r="I730" s="229"/>
      <c r="J730" s="42"/>
      <c r="K730" s="42"/>
      <c r="L730" s="46"/>
      <c r="M730" s="230"/>
      <c r="N730" s="231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171</v>
      </c>
      <c r="AU730" s="19" t="s">
        <v>81</v>
      </c>
    </row>
    <row r="731" s="13" customFormat="1">
      <c r="A731" s="13"/>
      <c r="B731" s="234"/>
      <c r="C731" s="235"/>
      <c r="D731" s="227" t="s">
        <v>175</v>
      </c>
      <c r="E731" s="236" t="s">
        <v>19</v>
      </c>
      <c r="F731" s="237" t="s">
        <v>1608</v>
      </c>
      <c r="G731" s="235"/>
      <c r="H731" s="238">
        <v>1</v>
      </c>
      <c r="I731" s="239"/>
      <c r="J731" s="235"/>
      <c r="K731" s="235"/>
      <c r="L731" s="240"/>
      <c r="M731" s="241"/>
      <c r="N731" s="242"/>
      <c r="O731" s="242"/>
      <c r="P731" s="242"/>
      <c r="Q731" s="242"/>
      <c r="R731" s="242"/>
      <c r="S731" s="242"/>
      <c r="T731" s="24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4" t="s">
        <v>175</v>
      </c>
      <c r="AU731" s="244" t="s">
        <v>81</v>
      </c>
      <c r="AV731" s="13" t="s">
        <v>81</v>
      </c>
      <c r="AW731" s="13" t="s">
        <v>33</v>
      </c>
      <c r="AX731" s="13" t="s">
        <v>72</v>
      </c>
      <c r="AY731" s="244" t="s">
        <v>162</v>
      </c>
    </row>
    <row r="732" s="13" customFormat="1">
      <c r="A732" s="13"/>
      <c r="B732" s="234"/>
      <c r="C732" s="235"/>
      <c r="D732" s="227" t="s">
        <v>175</v>
      </c>
      <c r="E732" s="236" t="s">
        <v>19</v>
      </c>
      <c r="F732" s="237" t="s">
        <v>1609</v>
      </c>
      <c r="G732" s="235"/>
      <c r="H732" s="238">
        <v>1</v>
      </c>
      <c r="I732" s="239"/>
      <c r="J732" s="235"/>
      <c r="K732" s="235"/>
      <c r="L732" s="240"/>
      <c r="M732" s="241"/>
      <c r="N732" s="242"/>
      <c r="O732" s="242"/>
      <c r="P732" s="242"/>
      <c r="Q732" s="242"/>
      <c r="R732" s="242"/>
      <c r="S732" s="242"/>
      <c r="T732" s="24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4" t="s">
        <v>175</v>
      </c>
      <c r="AU732" s="244" t="s">
        <v>81</v>
      </c>
      <c r="AV732" s="13" t="s">
        <v>81</v>
      </c>
      <c r="AW732" s="13" t="s">
        <v>33</v>
      </c>
      <c r="AX732" s="13" t="s">
        <v>72</v>
      </c>
      <c r="AY732" s="244" t="s">
        <v>162</v>
      </c>
    </row>
    <row r="733" s="14" customFormat="1">
      <c r="A733" s="14"/>
      <c r="B733" s="245"/>
      <c r="C733" s="246"/>
      <c r="D733" s="227" t="s">
        <v>175</v>
      </c>
      <c r="E733" s="247" t="s">
        <v>19</v>
      </c>
      <c r="F733" s="248" t="s">
        <v>177</v>
      </c>
      <c r="G733" s="246"/>
      <c r="H733" s="249">
        <v>2</v>
      </c>
      <c r="I733" s="250"/>
      <c r="J733" s="246"/>
      <c r="K733" s="246"/>
      <c r="L733" s="251"/>
      <c r="M733" s="252"/>
      <c r="N733" s="253"/>
      <c r="O733" s="253"/>
      <c r="P733" s="253"/>
      <c r="Q733" s="253"/>
      <c r="R733" s="253"/>
      <c r="S733" s="253"/>
      <c r="T733" s="25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5" t="s">
        <v>175</v>
      </c>
      <c r="AU733" s="255" t="s">
        <v>81</v>
      </c>
      <c r="AV733" s="14" t="s">
        <v>169</v>
      </c>
      <c r="AW733" s="14" t="s">
        <v>33</v>
      </c>
      <c r="AX733" s="14" t="s">
        <v>79</v>
      </c>
      <c r="AY733" s="255" t="s">
        <v>162</v>
      </c>
    </row>
    <row r="734" s="2" customFormat="1" ht="21.75" customHeight="1">
      <c r="A734" s="40"/>
      <c r="B734" s="41"/>
      <c r="C734" s="214" t="s">
        <v>2195</v>
      </c>
      <c r="D734" s="214" t="s">
        <v>164</v>
      </c>
      <c r="E734" s="215" t="s">
        <v>2196</v>
      </c>
      <c r="F734" s="216" t="s">
        <v>2197</v>
      </c>
      <c r="G734" s="217" t="s">
        <v>381</v>
      </c>
      <c r="H734" s="218">
        <v>2</v>
      </c>
      <c r="I734" s="219"/>
      <c r="J734" s="220">
        <f>ROUND(I734*H734,2)</f>
        <v>0</v>
      </c>
      <c r="K734" s="216" t="s">
        <v>168</v>
      </c>
      <c r="L734" s="46"/>
      <c r="M734" s="221" t="s">
        <v>19</v>
      </c>
      <c r="N734" s="222" t="s">
        <v>43</v>
      </c>
      <c r="O734" s="86"/>
      <c r="P734" s="223">
        <f>O734*H734</f>
        <v>0</v>
      </c>
      <c r="Q734" s="223">
        <v>0</v>
      </c>
      <c r="R734" s="223">
        <f>Q734*H734</f>
        <v>0</v>
      </c>
      <c r="S734" s="223">
        <v>0</v>
      </c>
      <c r="T734" s="224">
        <f>S734*H734</f>
        <v>0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25" t="s">
        <v>275</v>
      </c>
      <c r="AT734" s="225" t="s">
        <v>164</v>
      </c>
      <c r="AU734" s="225" t="s">
        <v>81</v>
      </c>
      <c r="AY734" s="19" t="s">
        <v>162</v>
      </c>
      <c r="BE734" s="226">
        <f>IF(N734="základní",J734,0)</f>
        <v>0</v>
      </c>
      <c r="BF734" s="226">
        <f>IF(N734="snížená",J734,0)</f>
        <v>0</v>
      </c>
      <c r="BG734" s="226">
        <f>IF(N734="zákl. přenesená",J734,0)</f>
        <v>0</v>
      </c>
      <c r="BH734" s="226">
        <f>IF(N734="sníž. přenesená",J734,0)</f>
        <v>0</v>
      </c>
      <c r="BI734" s="226">
        <f>IF(N734="nulová",J734,0)</f>
        <v>0</v>
      </c>
      <c r="BJ734" s="19" t="s">
        <v>79</v>
      </c>
      <c r="BK734" s="226">
        <f>ROUND(I734*H734,2)</f>
        <v>0</v>
      </c>
      <c r="BL734" s="19" t="s">
        <v>275</v>
      </c>
      <c r="BM734" s="225" t="s">
        <v>2198</v>
      </c>
    </row>
    <row r="735" s="2" customFormat="1">
      <c r="A735" s="40"/>
      <c r="B735" s="41"/>
      <c r="C735" s="42"/>
      <c r="D735" s="227" t="s">
        <v>171</v>
      </c>
      <c r="E735" s="42"/>
      <c r="F735" s="228" t="s">
        <v>2199</v>
      </c>
      <c r="G735" s="42"/>
      <c r="H735" s="42"/>
      <c r="I735" s="229"/>
      <c r="J735" s="42"/>
      <c r="K735" s="42"/>
      <c r="L735" s="46"/>
      <c r="M735" s="230"/>
      <c r="N735" s="231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171</v>
      </c>
      <c r="AU735" s="19" t="s">
        <v>81</v>
      </c>
    </row>
    <row r="736" s="2" customFormat="1">
      <c r="A736" s="40"/>
      <c r="B736" s="41"/>
      <c r="C736" s="42"/>
      <c r="D736" s="232" t="s">
        <v>173</v>
      </c>
      <c r="E736" s="42"/>
      <c r="F736" s="233" t="s">
        <v>2200</v>
      </c>
      <c r="G736" s="42"/>
      <c r="H736" s="42"/>
      <c r="I736" s="229"/>
      <c r="J736" s="42"/>
      <c r="K736" s="42"/>
      <c r="L736" s="46"/>
      <c r="M736" s="230"/>
      <c r="N736" s="231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173</v>
      </c>
      <c r="AU736" s="19" t="s">
        <v>81</v>
      </c>
    </row>
    <row r="737" s="13" customFormat="1">
      <c r="A737" s="13"/>
      <c r="B737" s="234"/>
      <c r="C737" s="235"/>
      <c r="D737" s="227" t="s">
        <v>175</v>
      </c>
      <c r="E737" s="236" t="s">
        <v>19</v>
      </c>
      <c r="F737" s="237" t="s">
        <v>1608</v>
      </c>
      <c r="G737" s="235"/>
      <c r="H737" s="238">
        <v>1</v>
      </c>
      <c r="I737" s="239"/>
      <c r="J737" s="235"/>
      <c r="K737" s="235"/>
      <c r="L737" s="240"/>
      <c r="M737" s="241"/>
      <c r="N737" s="242"/>
      <c r="O737" s="242"/>
      <c r="P737" s="242"/>
      <c r="Q737" s="242"/>
      <c r="R737" s="242"/>
      <c r="S737" s="242"/>
      <c r="T737" s="24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4" t="s">
        <v>175</v>
      </c>
      <c r="AU737" s="244" t="s">
        <v>81</v>
      </c>
      <c r="AV737" s="13" t="s">
        <v>81</v>
      </c>
      <c r="AW737" s="13" t="s">
        <v>33</v>
      </c>
      <c r="AX737" s="13" t="s">
        <v>72</v>
      </c>
      <c r="AY737" s="244" t="s">
        <v>162</v>
      </c>
    </row>
    <row r="738" s="13" customFormat="1">
      <c r="A738" s="13"/>
      <c r="B738" s="234"/>
      <c r="C738" s="235"/>
      <c r="D738" s="227" t="s">
        <v>175</v>
      </c>
      <c r="E738" s="236" t="s">
        <v>19</v>
      </c>
      <c r="F738" s="237" t="s">
        <v>1609</v>
      </c>
      <c r="G738" s="235"/>
      <c r="H738" s="238">
        <v>1</v>
      </c>
      <c r="I738" s="239"/>
      <c r="J738" s="235"/>
      <c r="K738" s="235"/>
      <c r="L738" s="240"/>
      <c r="M738" s="241"/>
      <c r="N738" s="242"/>
      <c r="O738" s="242"/>
      <c r="P738" s="242"/>
      <c r="Q738" s="242"/>
      <c r="R738" s="242"/>
      <c r="S738" s="242"/>
      <c r="T738" s="24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4" t="s">
        <v>175</v>
      </c>
      <c r="AU738" s="244" t="s">
        <v>81</v>
      </c>
      <c r="AV738" s="13" t="s">
        <v>81</v>
      </c>
      <c r="AW738" s="13" t="s">
        <v>33</v>
      </c>
      <c r="AX738" s="13" t="s">
        <v>72</v>
      </c>
      <c r="AY738" s="244" t="s">
        <v>162</v>
      </c>
    </row>
    <row r="739" s="14" customFormat="1">
      <c r="A739" s="14"/>
      <c r="B739" s="245"/>
      <c r="C739" s="246"/>
      <c r="D739" s="227" t="s">
        <v>175</v>
      </c>
      <c r="E739" s="247" t="s">
        <v>19</v>
      </c>
      <c r="F739" s="248" t="s">
        <v>177</v>
      </c>
      <c r="G739" s="246"/>
      <c r="H739" s="249">
        <v>2</v>
      </c>
      <c r="I739" s="250"/>
      <c r="J739" s="246"/>
      <c r="K739" s="246"/>
      <c r="L739" s="251"/>
      <c r="M739" s="252"/>
      <c r="N739" s="253"/>
      <c r="O739" s="253"/>
      <c r="P739" s="253"/>
      <c r="Q739" s="253"/>
      <c r="R739" s="253"/>
      <c r="S739" s="253"/>
      <c r="T739" s="25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5" t="s">
        <v>175</v>
      </c>
      <c r="AU739" s="255" t="s">
        <v>81</v>
      </c>
      <c r="AV739" s="14" t="s">
        <v>169</v>
      </c>
      <c r="AW739" s="14" t="s">
        <v>33</v>
      </c>
      <c r="AX739" s="14" t="s">
        <v>79</v>
      </c>
      <c r="AY739" s="255" t="s">
        <v>162</v>
      </c>
    </row>
    <row r="740" s="2" customFormat="1" ht="16.5" customHeight="1">
      <c r="A740" s="40"/>
      <c r="B740" s="41"/>
      <c r="C740" s="256" t="s">
        <v>2201</v>
      </c>
      <c r="D740" s="256" t="s">
        <v>237</v>
      </c>
      <c r="E740" s="257" t="s">
        <v>2202</v>
      </c>
      <c r="F740" s="258" t="s">
        <v>2203</v>
      </c>
      <c r="G740" s="259" t="s">
        <v>381</v>
      </c>
      <c r="H740" s="260">
        <v>2</v>
      </c>
      <c r="I740" s="261"/>
      <c r="J740" s="262">
        <f>ROUND(I740*H740,2)</f>
        <v>0</v>
      </c>
      <c r="K740" s="258" t="s">
        <v>168</v>
      </c>
      <c r="L740" s="263"/>
      <c r="M740" s="264" t="s">
        <v>19</v>
      </c>
      <c r="N740" s="265" t="s">
        <v>43</v>
      </c>
      <c r="O740" s="86"/>
      <c r="P740" s="223">
        <f>O740*H740</f>
        <v>0</v>
      </c>
      <c r="Q740" s="223">
        <v>0.00014999999999999999</v>
      </c>
      <c r="R740" s="223">
        <f>Q740*H740</f>
        <v>0.00029999999999999997</v>
      </c>
      <c r="S740" s="223">
        <v>0</v>
      </c>
      <c r="T740" s="224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25" t="s">
        <v>378</v>
      </c>
      <c r="AT740" s="225" t="s">
        <v>237</v>
      </c>
      <c r="AU740" s="225" t="s">
        <v>81</v>
      </c>
      <c r="AY740" s="19" t="s">
        <v>162</v>
      </c>
      <c r="BE740" s="226">
        <f>IF(N740="základní",J740,0)</f>
        <v>0</v>
      </c>
      <c r="BF740" s="226">
        <f>IF(N740="snížená",J740,0)</f>
        <v>0</v>
      </c>
      <c r="BG740" s="226">
        <f>IF(N740="zákl. přenesená",J740,0)</f>
        <v>0</v>
      </c>
      <c r="BH740" s="226">
        <f>IF(N740="sníž. přenesená",J740,0)</f>
        <v>0</v>
      </c>
      <c r="BI740" s="226">
        <f>IF(N740="nulová",J740,0)</f>
        <v>0</v>
      </c>
      <c r="BJ740" s="19" t="s">
        <v>79</v>
      </c>
      <c r="BK740" s="226">
        <f>ROUND(I740*H740,2)</f>
        <v>0</v>
      </c>
      <c r="BL740" s="19" t="s">
        <v>275</v>
      </c>
      <c r="BM740" s="225" t="s">
        <v>2204</v>
      </c>
    </row>
    <row r="741" s="2" customFormat="1">
      <c r="A741" s="40"/>
      <c r="B741" s="41"/>
      <c r="C741" s="42"/>
      <c r="D741" s="227" t="s">
        <v>171</v>
      </c>
      <c r="E741" s="42"/>
      <c r="F741" s="228" t="s">
        <v>2203</v>
      </c>
      <c r="G741" s="42"/>
      <c r="H741" s="42"/>
      <c r="I741" s="229"/>
      <c r="J741" s="42"/>
      <c r="K741" s="42"/>
      <c r="L741" s="46"/>
      <c r="M741" s="230"/>
      <c r="N741" s="231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171</v>
      </c>
      <c r="AU741" s="19" t="s">
        <v>81</v>
      </c>
    </row>
    <row r="742" s="15" customFormat="1">
      <c r="A742" s="15"/>
      <c r="B742" s="266"/>
      <c r="C742" s="267"/>
      <c r="D742" s="227" t="s">
        <v>175</v>
      </c>
      <c r="E742" s="268" t="s">
        <v>19</v>
      </c>
      <c r="F742" s="269" t="s">
        <v>2205</v>
      </c>
      <c r="G742" s="267"/>
      <c r="H742" s="268" t="s">
        <v>19</v>
      </c>
      <c r="I742" s="270"/>
      <c r="J742" s="267"/>
      <c r="K742" s="267"/>
      <c r="L742" s="271"/>
      <c r="M742" s="272"/>
      <c r="N742" s="273"/>
      <c r="O742" s="273"/>
      <c r="P742" s="273"/>
      <c r="Q742" s="273"/>
      <c r="R742" s="273"/>
      <c r="S742" s="273"/>
      <c r="T742" s="274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75" t="s">
        <v>175</v>
      </c>
      <c r="AU742" s="275" t="s">
        <v>81</v>
      </c>
      <c r="AV742" s="15" t="s">
        <v>79</v>
      </c>
      <c r="AW742" s="15" t="s">
        <v>33</v>
      </c>
      <c r="AX742" s="15" t="s">
        <v>72</v>
      </c>
      <c r="AY742" s="275" t="s">
        <v>162</v>
      </c>
    </row>
    <row r="743" s="13" customFormat="1">
      <c r="A743" s="13"/>
      <c r="B743" s="234"/>
      <c r="C743" s="235"/>
      <c r="D743" s="227" t="s">
        <v>175</v>
      </c>
      <c r="E743" s="236" t="s">
        <v>19</v>
      </c>
      <c r="F743" s="237" t="s">
        <v>1608</v>
      </c>
      <c r="G743" s="235"/>
      <c r="H743" s="238">
        <v>1</v>
      </c>
      <c r="I743" s="239"/>
      <c r="J743" s="235"/>
      <c r="K743" s="235"/>
      <c r="L743" s="240"/>
      <c r="M743" s="241"/>
      <c r="N743" s="242"/>
      <c r="O743" s="242"/>
      <c r="P743" s="242"/>
      <c r="Q743" s="242"/>
      <c r="R743" s="242"/>
      <c r="S743" s="242"/>
      <c r="T743" s="24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4" t="s">
        <v>175</v>
      </c>
      <c r="AU743" s="244" t="s">
        <v>81</v>
      </c>
      <c r="AV743" s="13" t="s">
        <v>81</v>
      </c>
      <c r="AW743" s="13" t="s">
        <v>33</v>
      </c>
      <c r="AX743" s="13" t="s">
        <v>72</v>
      </c>
      <c r="AY743" s="244" t="s">
        <v>162</v>
      </c>
    </row>
    <row r="744" s="13" customFormat="1">
      <c r="A744" s="13"/>
      <c r="B744" s="234"/>
      <c r="C744" s="235"/>
      <c r="D744" s="227" t="s">
        <v>175</v>
      </c>
      <c r="E744" s="236" t="s">
        <v>19</v>
      </c>
      <c r="F744" s="237" t="s">
        <v>1609</v>
      </c>
      <c r="G744" s="235"/>
      <c r="H744" s="238">
        <v>1</v>
      </c>
      <c r="I744" s="239"/>
      <c r="J744" s="235"/>
      <c r="K744" s="235"/>
      <c r="L744" s="240"/>
      <c r="M744" s="241"/>
      <c r="N744" s="242"/>
      <c r="O744" s="242"/>
      <c r="P744" s="242"/>
      <c r="Q744" s="242"/>
      <c r="R744" s="242"/>
      <c r="S744" s="242"/>
      <c r="T744" s="24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4" t="s">
        <v>175</v>
      </c>
      <c r="AU744" s="244" t="s">
        <v>81</v>
      </c>
      <c r="AV744" s="13" t="s">
        <v>81</v>
      </c>
      <c r="AW744" s="13" t="s">
        <v>33</v>
      </c>
      <c r="AX744" s="13" t="s">
        <v>72</v>
      </c>
      <c r="AY744" s="244" t="s">
        <v>162</v>
      </c>
    </row>
    <row r="745" s="14" customFormat="1">
      <c r="A745" s="14"/>
      <c r="B745" s="245"/>
      <c r="C745" s="246"/>
      <c r="D745" s="227" t="s">
        <v>175</v>
      </c>
      <c r="E745" s="247" t="s">
        <v>19</v>
      </c>
      <c r="F745" s="248" t="s">
        <v>177</v>
      </c>
      <c r="G745" s="246"/>
      <c r="H745" s="249">
        <v>2</v>
      </c>
      <c r="I745" s="250"/>
      <c r="J745" s="246"/>
      <c r="K745" s="246"/>
      <c r="L745" s="251"/>
      <c r="M745" s="252"/>
      <c r="N745" s="253"/>
      <c r="O745" s="253"/>
      <c r="P745" s="253"/>
      <c r="Q745" s="253"/>
      <c r="R745" s="253"/>
      <c r="S745" s="253"/>
      <c r="T745" s="25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5" t="s">
        <v>175</v>
      </c>
      <c r="AU745" s="255" t="s">
        <v>81</v>
      </c>
      <c r="AV745" s="14" t="s">
        <v>169</v>
      </c>
      <c r="AW745" s="14" t="s">
        <v>33</v>
      </c>
      <c r="AX745" s="14" t="s">
        <v>79</v>
      </c>
      <c r="AY745" s="255" t="s">
        <v>162</v>
      </c>
    </row>
    <row r="746" s="2" customFormat="1" ht="24.15" customHeight="1">
      <c r="A746" s="40"/>
      <c r="B746" s="41"/>
      <c r="C746" s="214" t="s">
        <v>2206</v>
      </c>
      <c r="D746" s="214" t="s">
        <v>164</v>
      </c>
      <c r="E746" s="215" t="s">
        <v>2207</v>
      </c>
      <c r="F746" s="216" t="s">
        <v>2208</v>
      </c>
      <c r="G746" s="217" t="s">
        <v>300</v>
      </c>
      <c r="H746" s="218">
        <v>6.4000000000000004</v>
      </c>
      <c r="I746" s="219"/>
      <c r="J746" s="220">
        <f>ROUND(I746*H746,2)</f>
        <v>0</v>
      </c>
      <c r="K746" s="216" t="s">
        <v>168</v>
      </c>
      <c r="L746" s="46"/>
      <c r="M746" s="221" t="s">
        <v>19</v>
      </c>
      <c r="N746" s="222" t="s">
        <v>43</v>
      </c>
      <c r="O746" s="86"/>
      <c r="P746" s="223">
        <f>O746*H746</f>
        <v>0</v>
      </c>
      <c r="Q746" s="223">
        <v>0</v>
      </c>
      <c r="R746" s="223">
        <f>Q746*H746</f>
        <v>0</v>
      </c>
      <c r="S746" s="223">
        <v>0</v>
      </c>
      <c r="T746" s="224">
        <f>S746*H746</f>
        <v>0</v>
      </c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R746" s="225" t="s">
        <v>275</v>
      </c>
      <c r="AT746" s="225" t="s">
        <v>164</v>
      </c>
      <c r="AU746" s="225" t="s">
        <v>81</v>
      </c>
      <c r="AY746" s="19" t="s">
        <v>162</v>
      </c>
      <c r="BE746" s="226">
        <f>IF(N746="základní",J746,0)</f>
        <v>0</v>
      </c>
      <c r="BF746" s="226">
        <f>IF(N746="snížená",J746,0)</f>
        <v>0</v>
      </c>
      <c r="BG746" s="226">
        <f>IF(N746="zákl. přenesená",J746,0)</f>
        <v>0</v>
      </c>
      <c r="BH746" s="226">
        <f>IF(N746="sníž. přenesená",J746,0)</f>
        <v>0</v>
      </c>
      <c r="BI746" s="226">
        <f>IF(N746="nulová",J746,0)</f>
        <v>0</v>
      </c>
      <c r="BJ746" s="19" t="s">
        <v>79</v>
      </c>
      <c r="BK746" s="226">
        <f>ROUND(I746*H746,2)</f>
        <v>0</v>
      </c>
      <c r="BL746" s="19" t="s">
        <v>275</v>
      </c>
      <c r="BM746" s="225" t="s">
        <v>2209</v>
      </c>
    </row>
    <row r="747" s="2" customFormat="1">
      <c r="A747" s="40"/>
      <c r="B747" s="41"/>
      <c r="C747" s="42"/>
      <c r="D747" s="227" t="s">
        <v>171</v>
      </c>
      <c r="E747" s="42"/>
      <c r="F747" s="228" t="s">
        <v>2210</v>
      </c>
      <c r="G747" s="42"/>
      <c r="H747" s="42"/>
      <c r="I747" s="229"/>
      <c r="J747" s="42"/>
      <c r="K747" s="42"/>
      <c r="L747" s="46"/>
      <c r="M747" s="230"/>
      <c r="N747" s="231"/>
      <c r="O747" s="86"/>
      <c r="P747" s="86"/>
      <c r="Q747" s="86"/>
      <c r="R747" s="86"/>
      <c r="S747" s="86"/>
      <c r="T747" s="87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T747" s="19" t="s">
        <v>171</v>
      </c>
      <c r="AU747" s="19" t="s">
        <v>81</v>
      </c>
    </row>
    <row r="748" s="2" customFormat="1">
      <c r="A748" s="40"/>
      <c r="B748" s="41"/>
      <c r="C748" s="42"/>
      <c r="D748" s="232" t="s">
        <v>173</v>
      </c>
      <c r="E748" s="42"/>
      <c r="F748" s="233" t="s">
        <v>2211</v>
      </c>
      <c r="G748" s="42"/>
      <c r="H748" s="42"/>
      <c r="I748" s="229"/>
      <c r="J748" s="42"/>
      <c r="K748" s="42"/>
      <c r="L748" s="46"/>
      <c r="M748" s="230"/>
      <c r="N748" s="231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173</v>
      </c>
      <c r="AU748" s="19" t="s">
        <v>81</v>
      </c>
    </row>
    <row r="749" s="13" customFormat="1">
      <c r="A749" s="13"/>
      <c r="B749" s="234"/>
      <c r="C749" s="235"/>
      <c r="D749" s="227" t="s">
        <v>175</v>
      </c>
      <c r="E749" s="236" t="s">
        <v>19</v>
      </c>
      <c r="F749" s="237" t="s">
        <v>2212</v>
      </c>
      <c r="G749" s="235"/>
      <c r="H749" s="238">
        <v>2</v>
      </c>
      <c r="I749" s="239"/>
      <c r="J749" s="235"/>
      <c r="K749" s="235"/>
      <c r="L749" s="240"/>
      <c r="M749" s="241"/>
      <c r="N749" s="242"/>
      <c r="O749" s="242"/>
      <c r="P749" s="242"/>
      <c r="Q749" s="242"/>
      <c r="R749" s="242"/>
      <c r="S749" s="242"/>
      <c r="T749" s="24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4" t="s">
        <v>175</v>
      </c>
      <c r="AU749" s="244" t="s">
        <v>81</v>
      </c>
      <c r="AV749" s="13" t="s">
        <v>81</v>
      </c>
      <c r="AW749" s="13" t="s">
        <v>33</v>
      </c>
      <c r="AX749" s="13" t="s">
        <v>72</v>
      </c>
      <c r="AY749" s="244" t="s">
        <v>162</v>
      </c>
    </row>
    <row r="750" s="13" customFormat="1">
      <c r="A750" s="13"/>
      <c r="B750" s="234"/>
      <c r="C750" s="235"/>
      <c r="D750" s="227" t="s">
        <v>175</v>
      </c>
      <c r="E750" s="236" t="s">
        <v>19</v>
      </c>
      <c r="F750" s="237" t="s">
        <v>2213</v>
      </c>
      <c r="G750" s="235"/>
      <c r="H750" s="238">
        <v>2</v>
      </c>
      <c r="I750" s="239"/>
      <c r="J750" s="235"/>
      <c r="K750" s="235"/>
      <c r="L750" s="240"/>
      <c r="M750" s="241"/>
      <c r="N750" s="242"/>
      <c r="O750" s="242"/>
      <c r="P750" s="242"/>
      <c r="Q750" s="242"/>
      <c r="R750" s="242"/>
      <c r="S750" s="242"/>
      <c r="T750" s="24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4" t="s">
        <v>175</v>
      </c>
      <c r="AU750" s="244" t="s">
        <v>81</v>
      </c>
      <c r="AV750" s="13" t="s">
        <v>81</v>
      </c>
      <c r="AW750" s="13" t="s">
        <v>33</v>
      </c>
      <c r="AX750" s="13" t="s">
        <v>72</v>
      </c>
      <c r="AY750" s="244" t="s">
        <v>162</v>
      </c>
    </row>
    <row r="751" s="13" customFormat="1">
      <c r="A751" s="13"/>
      <c r="B751" s="234"/>
      <c r="C751" s="235"/>
      <c r="D751" s="227" t="s">
        <v>175</v>
      </c>
      <c r="E751" s="236" t="s">
        <v>19</v>
      </c>
      <c r="F751" s="237" t="s">
        <v>2214</v>
      </c>
      <c r="G751" s="235"/>
      <c r="H751" s="238">
        <v>2.3999999999999999</v>
      </c>
      <c r="I751" s="239"/>
      <c r="J751" s="235"/>
      <c r="K751" s="235"/>
      <c r="L751" s="240"/>
      <c r="M751" s="241"/>
      <c r="N751" s="242"/>
      <c r="O751" s="242"/>
      <c r="P751" s="242"/>
      <c r="Q751" s="242"/>
      <c r="R751" s="242"/>
      <c r="S751" s="242"/>
      <c r="T751" s="24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4" t="s">
        <v>175</v>
      </c>
      <c r="AU751" s="244" t="s">
        <v>81</v>
      </c>
      <c r="AV751" s="13" t="s">
        <v>81</v>
      </c>
      <c r="AW751" s="13" t="s">
        <v>33</v>
      </c>
      <c r="AX751" s="13" t="s">
        <v>72</v>
      </c>
      <c r="AY751" s="244" t="s">
        <v>162</v>
      </c>
    </row>
    <row r="752" s="14" customFormat="1">
      <c r="A752" s="14"/>
      <c r="B752" s="245"/>
      <c r="C752" s="246"/>
      <c r="D752" s="227" t="s">
        <v>175</v>
      </c>
      <c r="E752" s="247" t="s">
        <v>19</v>
      </c>
      <c r="F752" s="248" t="s">
        <v>177</v>
      </c>
      <c r="G752" s="246"/>
      <c r="H752" s="249">
        <v>6.4000000000000004</v>
      </c>
      <c r="I752" s="250"/>
      <c r="J752" s="246"/>
      <c r="K752" s="246"/>
      <c r="L752" s="251"/>
      <c r="M752" s="252"/>
      <c r="N752" s="253"/>
      <c r="O752" s="253"/>
      <c r="P752" s="253"/>
      <c r="Q752" s="253"/>
      <c r="R752" s="253"/>
      <c r="S752" s="253"/>
      <c r="T752" s="25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5" t="s">
        <v>175</v>
      </c>
      <c r="AU752" s="255" t="s">
        <v>81</v>
      </c>
      <c r="AV752" s="14" t="s">
        <v>169</v>
      </c>
      <c r="AW752" s="14" t="s">
        <v>33</v>
      </c>
      <c r="AX752" s="14" t="s">
        <v>79</v>
      </c>
      <c r="AY752" s="255" t="s">
        <v>162</v>
      </c>
    </row>
    <row r="753" s="2" customFormat="1" ht="16.5" customHeight="1">
      <c r="A753" s="40"/>
      <c r="B753" s="41"/>
      <c r="C753" s="256" t="s">
        <v>2215</v>
      </c>
      <c r="D753" s="256" t="s">
        <v>237</v>
      </c>
      <c r="E753" s="257" t="s">
        <v>2216</v>
      </c>
      <c r="F753" s="258" t="s">
        <v>2217</v>
      </c>
      <c r="G753" s="259" t="s">
        <v>300</v>
      </c>
      <c r="H753" s="260">
        <v>6.4000000000000004</v>
      </c>
      <c r="I753" s="261"/>
      <c r="J753" s="262">
        <f>ROUND(I753*H753,2)</f>
        <v>0</v>
      </c>
      <c r="K753" s="258" t="s">
        <v>168</v>
      </c>
      <c r="L753" s="263"/>
      <c r="M753" s="264" t="s">
        <v>19</v>
      </c>
      <c r="N753" s="265" t="s">
        <v>43</v>
      </c>
      <c r="O753" s="86"/>
      <c r="P753" s="223">
        <f>O753*H753</f>
        <v>0</v>
      </c>
      <c r="Q753" s="223">
        <v>0.00080000000000000004</v>
      </c>
      <c r="R753" s="223">
        <f>Q753*H753</f>
        <v>0.0051200000000000004</v>
      </c>
      <c r="S753" s="223">
        <v>0</v>
      </c>
      <c r="T753" s="224">
        <f>S753*H753</f>
        <v>0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25" t="s">
        <v>378</v>
      </c>
      <c r="AT753" s="225" t="s">
        <v>237</v>
      </c>
      <c r="AU753" s="225" t="s">
        <v>81</v>
      </c>
      <c r="AY753" s="19" t="s">
        <v>162</v>
      </c>
      <c r="BE753" s="226">
        <f>IF(N753="základní",J753,0)</f>
        <v>0</v>
      </c>
      <c r="BF753" s="226">
        <f>IF(N753="snížená",J753,0)</f>
        <v>0</v>
      </c>
      <c r="BG753" s="226">
        <f>IF(N753="zákl. přenesená",J753,0)</f>
        <v>0</v>
      </c>
      <c r="BH753" s="226">
        <f>IF(N753="sníž. přenesená",J753,0)</f>
        <v>0</v>
      </c>
      <c r="BI753" s="226">
        <f>IF(N753="nulová",J753,0)</f>
        <v>0</v>
      </c>
      <c r="BJ753" s="19" t="s">
        <v>79</v>
      </c>
      <c r="BK753" s="226">
        <f>ROUND(I753*H753,2)</f>
        <v>0</v>
      </c>
      <c r="BL753" s="19" t="s">
        <v>275</v>
      </c>
      <c r="BM753" s="225" t="s">
        <v>2218</v>
      </c>
    </row>
    <row r="754" s="2" customFormat="1">
      <c r="A754" s="40"/>
      <c r="B754" s="41"/>
      <c r="C754" s="42"/>
      <c r="D754" s="227" t="s">
        <v>171</v>
      </c>
      <c r="E754" s="42"/>
      <c r="F754" s="228" t="s">
        <v>2217</v>
      </c>
      <c r="G754" s="42"/>
      <c r="H754" s="42"/>
      <c r="I754" s="229"/>
      <c r="J754" s="42"/>
      <c r="K754" s="42"/>
      <c r="L754" s="46"/>
      <c r="M754" s="230"/>
      <c r="N754" s="231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171</v>
      </c>
      <c r="AU754" s="19" t="s">
        <v>81</v>
      </c>
    </row>
    <row r="755" s="15" customFormat="1">
      <c r="A755" s="15"/>
      <c r="B755" s="266"/>
      <c r="C755" s="267"/>
      <c r="D755" s="227" t="s">
        <v>175</v>
      </c>
      <c r="E755" s="268" t="s">
        <v>19</v>
      </c>
      <c r="F755" s="269" t="s">
        <v>2219</v>
      </c>
      <c r="G755" s="267"/>
      <c r="H755" s="268" t="s">
        <v>19</v>
      </c>
      <c r="I755" s="270"/>
      <c r="J755" s="267"/>
      <c r="K755" s="267"/>
      <c r="L755" s="271"/>
      <c r="M755" s="272"/>
      <c r="N755" s="273"/>
      <c r="O755" s="273"/>
      <c r="P755" s="273"/>
      <c r="Q755" s="273"/>
      <c r="R755" s="273"/>
      <c r="S755" s="273"/>
      <c r="T755" s="274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75" t="s">
        <v>175</v>
      </c>
      <c r="AU755" s="275" t="s">
        <v>81</v>
      </c>
      <c r="AV755" s="15" t="s">
        <v>79</v>
      </c>
      <c r="AW755" s="15" t="s">
        <v>33</v>
      </c>
      <c r="AX755" s="15" t="s">
        <v>72</v>
      </c>
      <c r="AY755" s="275" t="s">
        <v>162</v>
      </c>
    </row>
    <row r="756" s="13" customFormat="1">
      <c r="A756" s="13"/>
      <c r="B756" s="234"/>
      <c r="C756" s="235"/>
      <c r="D756" s="227" t="s">
        <v>175</v>
      </c>
      <c r="E756" s="236" t="s">
        <v>19</v>
      </c>
      <c r="F756" s="237" t="s">
        <v>2212</v>
      </c>
      <c r="G756" s="235"/>
      <c r="H756" s="238">
        <v>2</v>
      </c>
      <c r="I756" s="239"/>
      <c r="J756" s="235"/>
      <c r="K756" s="235"/>
      <c r="L756" s="240"/>
      <c r="M756" s="241"/>
      <c r="N756" s="242"/>
      <c r="O756" s="242"/>
      <c r="P756" s="242"/>
      <c r="Q756" s="242"/>
      <c r="R756" s="242"/>
      <c r="S756" s="242"/>
      <c r="T756" s="24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4" t="s">
        <v>175</v>
      </c>
      <c r="AU756" s="244" t="s">
        <v>81</v>
      </c>
      <c r="AV756" s="13" t="s">
        <v>81</v>
      </c>
      <c r="AW756" s="13" t="s">
        <v>33</v>
      </c>
      <c r="AX756" s="13" t="s">
        <v>72</v>
      </c>
      <c r="AY756" s="244" t="s">
        <v>162</v>
      </c>
    </row>
    <row r="757" s="13" customFormat="1">
      <c r="A757" s="13"/>
      <c r="B757" s="234"/>
      <c r="C757" s="235"/>
      <c r="D757" s="227" t="s">
        <v>175</v>
      </c>
      <c r="E757" s="236" t="s">
        <v>19</v>
      </c>
      <c r="F757" s="237" t="s">
        <v>2213</v>
      </c>
      <c r="G757" s="235"/>
      <c r="H757" s="238">
        <v>2</v>
      </c>
      <c r="I757" s="239"/>
      <c r="J757" s="235"/>
      <c r="K757" s="235"/>
      <c r="L757" s="240"/>
      <c r="M757" s="241"/>
      <c r="N757" s="242"/>
      <c r="O757" s="242"/>
      <c r="P757" s="242"/>
      <c r="Q757" s="242"/>
      <c r="R757" s="242"/>
      <c r="S757" s="242"/>
      <c r="T757" s="24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4" t="s">
        <v>175</v>
      </c>
      <c r="AU757" s="244" t="s">
        <v>81</v>
      </c>
      <c r="AV757" s="13" t="s">
        <v>81</v>
      </c>
      <c r="AW757" s="13" t="s">
        <v>33</v>
      </c>
      <c r="AX757" s="13" t="s">
        <v>72</v>
      </c>
      <c r="AY757" s="244" t="s">
        <v>162</v>
      </c>
    </row>
    <row r="758" s="13" customFormat="1">
      <c r="A758" s="13"/>
      <c r="B758" s="234"/>
      <c r="C758" s="235"/>
      <c r="D758" s="227" t="s">
        <v>175</v>
      </c>
      <c r="E758" s="236" t="s">
        <v>19</v>
      </c>
      <c r="F758" s="237" t="s">
        <v>2214</v>
      </c>
      <c r="G758" s="235"/>
      <c r="H758" s="238">
        <v>2.3999999999999999</v>
      </c>
      <c r="I758" s="239"/>
      <c r="J758" s="235"/>
      <c r="K758" s="235"/>
      <c r="L758" s="240"/>
      <c r="M758" s="241"/>
      <c r="N758" s="242"/>
      <c r="O758" s="242"/>
      <c r="P758" s="242"/>
      <c r="Q758" s="242"/>
      <c r="R758" s="242"/>
      <c r="S758" s="242"/>
      <c r="T758" s="24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4" t="s">
        <v>175</v>
      </c>
      <c r="AU758" s="244" t="s">
        <v>81</v>
      </c>
      <c r="AV758" s="13" t="s">
        <v>81</v>
      </c>
      <c r="AW758" s="13" t="s">
        <v>33</v>
      </c>
      <c r="AX758" s="13" t="s">
        <v>72</v>
      </c>
      <c r="AY758" s="244" t="s">
        <v>162</v>
      </c>
    </row>
    <row r="759" s="14" customFormat="1">
      <c r="A759" s="14"/>
      <c r="B759" s="245"/>
      <c r="C759" s="246"/>
      <c r="D759" s="227" t="s">
        <v>175</v>
      </c>
      <c r="E759" s="247" t="s">
        <v>19</v>
      </c>
      <c r="F759" s="248" t="s">
        <v>177</v>
      </c>
      <c r="G759" s="246"/>
      <c r="H759" s="249">
        <v>6.4000000000000004</v>
      </c>
      <c r="I759" s="250"/>
      <c r="J759" s="246"/>
      <c r="K759" s="246"/>
      <c r="L759" s="251"/>
      <c r="M759" s="252"/>
      <c r="N759" s="253"/>
      <c r="O759" s="253"/>
      <c r="P759" s="253"/>
      <c r="Q759" s="253"/>
      <c r="R759" s="253"/>
      <c r="S759" s="253"/>
      <c r="T759" s="25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5" t="s">
        <v>175</v>
      </c>
      <c r="AU759" s="255" t="s">
        <v>81</v>
      </c>
      <c r="AV759" s="14" t="s">
        <v>169</v>
      </c>
      <c r="AW759" s="14" t="s">
        <v>33</v>
      </c>
      <c r="AX759" s="14" t="s">
        <v>79</v>
      </c>
      <c r="AY759" s="255" t="s">
        <v>162</v>
      </c>
    </row>
    <row r="760" s="2" customFormat="1" ht="16.5" customHeight="1">
      <c r="A760" s="40"/>
      <c r="B760" s="41"/>
      <c r="C760" s="256" t="s">
        <v>2220</v>
      </c>
      <c r="D760" s="256" t="s">
        <v>237</v>
      </c>
      <c r="E760" s="257" t="s">
        <v>2221</v>
      </c>
      <c r="F760" s="258" t="s">
        <v>2222</v>
      </c>
      <c r="G760" s="259" t="s">
        <v>2223</v>
      </c>
      <c r="H760" s="260">
        <v>3</v>
      </c>
      <c r="I760" s="261"/>
      <c r="J760" s="262">
        <f>ROUND(I760*H760,2)</f>
        <v>0</v>
      </c>
      <c r="K760" s="258" t="s">
        <v>168</v>
      </c>
      <c r="L760" s="263"/>
      <c r="M760" s="264" t="s">
        <v>19</v>
      </c>
      <c r="N760" s="265" t="s">
        <v>43</v>
      </c>
      <c r="O760" s="86"/>
      <c r="P760" s="223">
        <f>O760*H760</f>
        <v>0</v>
      </c>
      <c r="Q760" s="223">
        <v>0.00020000000000000001</v>
      </c>
      <c r="R760" s="223">
        <f>Q760*H760</f>
        <v>0.00060000000000000006</v>
      </c>
      <c r="S760" s="223">
        <v>0</v>
      </c>
      <c r="T760" s="224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25" t="s">
        <v>378</v>
      </c>
      <c r="AT760" s="225" t="s">
        <v>237</v>
      </c>
      <c r="AU760" s="225" t="s">
        <v>81</v>
      </c>
      <c r="AY760" s="19" t="s">
        <v>162</v>
      </c>
      <c r="BE760" s="226">
        <f>IF(N760="základní",J760,0)</f>
        <v>0</v>
      </c>
      <c r="BF760" s="226">
        <f>IF(N760="snížená",J760,0)</f>
        <v>0</v>
      </c>
      <c r="BG760" s="226">
        <f>IF(N760="zákl. přenesená",J760,0)</f>
        <v>0</v>
      </c>
      <c r="BH760" s="226">
        <f>IF(N760="sníž. přenesená",J760,0)</f>
        <v>0</v>
      </c>
      <c r="BI760" s="226">
        <f>IF(N760="nulová",J760,0)</f>
        <v>0</v>
      </c>
      <c r="BJ760" s="19" t="s">
        <v>79</v>
      </c>
      <c r="BK760" s="226">
        <f>ROUND(I760*H760,2)</f>
        <v>0</v>
      </c>
      <c r="BL760" s="19" t="s">
        <v>275</v>
      </c>
      <c r="BM760" s="225" t="s">
        <v>2224</v>
      </c>
    </row>
    <row r="761" s="2" customFormat="1">
      <c r="A761" s="40"/>
      <c r="B761" s="41"/>
      <c r="C761" s="42"/>
      <c r="D761" s="227" t="s">
        <v>171</v>
      </c>
      <c r="E761" s="42"/>
      <c r="F761" s="228" t="s">
        <v>2222</v>
      </c>
      <c r="G761" s="42"/>
      <c r="H761" s="42"/>
      <c r="I761" s="229"/>
      <c r="J761" s="42"/>
      <c r="K761" s="42"/>
      <c r="L761" s="46"/>
      <c r="M761" s="230"/>
      <c r="N761" s="231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171</v>
      </c>
      <c r="AU761" s="19" t="s">
        <v>81</v>
      </c>
    </row>
    <row r="762" s="13" customFormat="1">
      <c r="A762" s="13"/>
      <c r="B762" s="234"/>
      <c r="C762" s="235"/>
      <c r="D762" s="227" t="s">
        <v>175</v>
      </c>
      <c r="E762" s="236" t="s">
        <v>19</v>
      </c>
      <c r="F762" s="237" t="s">
        <v>2225</v>
      </c>
      <c r="G762" s="235"/>
      <c r="H762" s="238">
        <v>3</v>
      </c>
      <c r="I762" s="239"/>
      <c r="J762" s="235"/>
      <c r="K762" s="235"/>
      <c r="L762" s="240"/>
      <c r="M762" s="241"/>
      <c r="N762" s="242"/>
      <c r="O762" s="242"/>
      <c r="P762" s="242"/>
      <c r="Q762" s="242"/>
      <c r="R762" s="242"/>
      <c r="S762" s="242"/>
      <c r="T762" s="24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4" t="s">
        <v>175</v>
      </c>
      <c r="AU762" s="244" t="s">
        <v>81</v>
      </c>
      <c r="AV762" s="13" t="s">
        <v>81</v>
      </c>
      <c r="AW762" s="13" t="s">
        <v>33</v>
      </c>
      <c r="AX762" s="13" t="s">
        <v>79</v>
      </c>
      <c r="AY762" s="244" t="s">
        <v>162</v>
      </c>
    </row>
    <row r="763" s="2" customFormat="1" ht="24.15" customHeight="1">
      <c r="A763" s="40"/>
      <c r="B763" s="41"/>
      <c r="C763" s="214" t="s">
        <v>2226</v>
      </c>
      <c r="D763" s="214" t="s">
        <v>164</v>
      </c>
      <c r="E763" s="215" t="s">
        <v>2227</v>
      </c>
      <c r="F763" s="216" t="s">
        <v>2228</v>
      </c>
      <c r="G763" s="217" t="s">
        <v>212</v>
      </c>
      <c r="H763" s="218">
        <v>0.625</v>
      </c>
      <c r="I763" s="219"/>
      <c r="J763" s="220">
        <f>ROUND(I763*H763,2)</f>
        <v>0</v>
      </c>
      <c r="K763" s="216" t="s">
        <v>168</v>
      </c>
      <c r="L763" s="46"/>
      <c r="M763" s="221" t="s">
        <v>19</v>
      </c>
      <c r="N763" s="222" t="s">
        <v>43</v>
      </c>
      <c r="O763" s="86"/>
      <c r="P763" s="223">
        <f>O763*H763</f>
        <v>0</v>
      </c>
      <c r="Q763" s="223">
        <v>0</v>
      </c>
      <c r="R763" s="223">
        <f>Q763*H763</f>
        <v>0</v>
      </c>
      <c r="S763" s="223">
        <v>0</v>
      </c>
      <c r="T763" s="224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25" t="s">
        <v>275</v>
      </c>
      <c r="AT763" s="225" t="s">
        <v>164</v>
      </c>
      <c r="AU763" s="225" t="s">
        <v>81</v>
      </c>
      <c r="AY763" s="19" t="s">
        <v>162</v>
      </c>
      <c r="BE763" s="226">
        <f>IF(N763="základní",J763,0)</f>
        <v>0</v>
      </c>
      <c r="BF763" s="226">
        <f>IF(N763="snížená",J763,0)</f>
        <v>0</v>
      </c>
      <c r="BG763" s="226">
        <f>IF(N763="zákl. přenesená",J763,0)</f>
        <v>0</v>
      </c>
      <c r="BH763" s="226">
        <f>IF(N763="sníž. přenesená",J763,0)</f>
        <v>0</v>
      </c>
      <c r="BI763" s="226">
        <f>IF(N763="nulová",J763,0)</f>
        <v>0</v>
      </c>
      <c r="BJ763" s="19" t="s">
        <v>79</v>
      </c>
      <c r="BK763" s="226">
        <f>ROUND(I763*H763,2)</f>
        <v>0</v>
      </c>
      <c r="BL763" s="19" t="s">
        <v>275</v>
      </c>
      <c r="BM763" s="225" t="s">
        <v>2229</v>
      </c>
    </row>
    <row r="764" s="2" customFormat="1">
      <c r="A764" s="40"/>
      <c r="B764" s="41"/>
      <c r="C764" s="42"/>
      <c r="D764" s="227" t="s">
        <v>171</v>
      </c>
      <c r="E764" s="42"/>
      <c r="F764" s="228" t="s">
        <v>2230</v>
      </c>
      <c r="G764" s="42"/>
      <c r="H764" s="42"/>
      <c r="I764" s="229"/>
      <c r="J764" s="42"/>
      <c r="K764" s="42"/>
      <c r="L764" s="46"/>
      <c r="M764" s="230"/>
      <c r="N764" s="231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171</v>
      </c>
      <c r="AU764" s="19" t="s">
        <v>81</v>
      </c>
    </row>
    <row r="765" s="2" customFormat="1">
      <c r="A765" s="40"/>
      <c r="B765" s="41"/>
      <c r="C765" s="42"/>
      <c r="D765" s="232" t="s">
        <v>173</v>
      </c>
      <c r="E765" s="42"/>
      <c r="F765" s="233" t="s">
        <v>2231</v>
      </c>
      <c r="G765" s="42"/>
      <c r="H765" s="42"/>
      <c r="I765" s="229"/>
      <c r="J765" s="42"/>
      <c r="K765" s="42"/>
      <c r="L765" s="46"/>
      <c r="M765" s="230"/>
      <c r="N765" s="231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173</v>
      </c>
      <c r="AU765" s="19" t="s">
        <v>81</v>
      </c>
    </row>
    <row r="766" s="2" customFormat="1" ht="33" customHeight="1">
      <c r="A766" s="40"/>
      <c r="B766" s="41"/>
      <c r="C766" s="214" t="s">
        <v>2232</v>
      </c>
      <c r="D766" s="214" t="s">
        <v>164</v>
      </c>
      <c r="E766" s="215" t="s">
        <v>2233</v>
      </c>
      <c r="F766" s="216" t="s">
        <v>2234</v>
      </c>
      <c r="G766" s="217" t="s">
        <v>212</v>
      </c>
      <c r="H766" s="218">
        <v>0.625</v>
      </c>
      <c r="I766" s="219"/>
      <c r="J766" s="220">
        <f>ROUND(I766*H766,2)</f>
        <v>0</v>
      </c>
      <c r="K766" s="216" t="s">
        <v>168</v>
      </c>
      <c r="L766" s="46"/>
      <c r="M766" s="221" t="s">
        <v>19</v>
      </c>
      <c r="N766" s="222" t="s">
        <v>43</v>
      </c>
      <c r="O766" s="86"/>
      <c r="P766" s="223">
        <f>O766*H766</f>
        <v>0</v>
      </c>
      <c r="Q766" s="223">
        <v>0</v>
      </c>
      <c r="R766" s="223">
        <f>Q766*H766</f>
        <v>0</v>
      </c>
      <c r="S766" s="223">
        <v>0</v>
      </c>
      <c r="T766" s="224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25" t="s">
        <v>275</v>
      </c>
      <c r="AT766" s="225" t="s">
        <v>164</v>
      </c>
      <c r="AU766" s="225" t="s">
        <v>81</v>
      </c>
      <c r="AY766" s="19" t="s">
        <v>162</v>
      </c>
      <c r="BE766" s="226">
        <f>IF(N766="základní",J766,0)</f>
        <v>0</v>
      </c>
      <c r="BF766" s="226">
        <f>IF(N766="snížená",J766,0)</f>
        <v>0</v>
      </c>
      <c r="BG766" s="226">
        <f>IF(N766="zákl. přenesená",J766,0)</f>
        <v>0</v>
      </c>
      <c r="BH766" s="226">
        <f>IF(N766="sníž. přenesená",J766,0)</f>
        <v>0</v>
      </c>
      <c r="BI766" s="226">
        <f>IF(N766="nulová",J766,0)</f>
        <v>0</v>
      </c>
      <c r="BJ766" s="19" t="s">
        <v>79</v>
      </c>
      <c r="BK766" s="226">
        <f>ROUND(I766*H766,2)</f>
        <v>0</v>
      </c>
      <c r="BL766" s="19" t="s">
        <v>275</v>
      </c>
      <c r="BM766" s="225" t="s">
        <v>2235</v>
      </c>
    </row>
    <row r="767" s="2" customFormat="1">
      <c r="A767" s="40"/>
      <c r="B767" s="41"/>
      <c r="C767" s="42"/>
      <c r="D767" s="227" t="s">
        <v>171</v>
      </c>
      <c r="E767" s="42"/>
      <c r="F767" s="228" t="s">
        <v>2236</v>
      </c>
      <c r="G767" s="42"/>
      <c r="H767" s="42"/>
      <c r="I767" s="229"/>
      <c r="J767" s="42"/>
      <c r="K767" s="42"/>
      <c r="L767" s="46"/>
      <c r="M767" s="230"/>
      <c r="N767" s="231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171</v>
      </c>
      <c r="AU767" s="19" t="s">
        <v>81</v>
      </c>
    </row>
    <row r="768" s="2" customFormat="1">
      <c r="A768" s="40"/>
      <c r="B768" s="41"/>
      <c r="C768" s="42"/>
      <c r="D768" s="232" t="s">
        <v>173</v>
      </c>
      <c r="E768" s="42"/>
      <c r="F768" s="233" t="s">
        <v>2237</v>
      </c>
      <c r="G768" s="42"/>
      <c r="H768" s="42"/>
      <c r="I768" s="229"/>
      <c r="J768" s="42"/>
      <c r="K768" s="42"/>
      <c r="L768" s="46"/>
      <c r="M768" s="230"/>
      <c r="N768" s="231"/>
      <c r="O768" s="86"/>
      <c r="P768" s="86"/>
      <c r="Q768" s="86"/>
      <c r="R768" s="86"/>
      <c r="S768" s="86"/>
      <c r="T768" s="87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173</v>
      </c>
      <c r="AU768" s="19" t="s">
        <v>81</v>
      </c>
    </row>
    <row r="769" s="12" customFormat="1" ht="22.8" customHeight="1">
      <c r="A769" s="12"/>
      <c r="B769" s="198"/>
      <c r="C769" s="199"/>
      <c r="D769" s="200" t="s">
        <v>71</v>
      </c>
      <c r="E769" s="212" t="s">
        <v>2238</v>
      </c>
      <c r="F769" s="212" t="s">
        <v>2239</v>
      </c>
      <c r="G769" s="199"/>
      <c r="H769" s="199"/>
      <c r="I769" s="202"/>
      <c r="J769" s="213">
        <f>BK769</f>
        <v>0</v>
      </c>
      <c r="K769" s="199"/>
      <c r="L769" s="204"/>
      <c r="M769" s="205"/>
      <c r="N769" s="206"/>
      <c r="O769" s="206"/>
      <c r="P769" s="207">
        <f>SUM(P770:P858)</f>
        <v>0</v>
      </c>
      <c r="Q769" s="206"/>
      <c r="R769" s="207">
        <f>SUM(R770:R858)</f>
        <v>1.4843059600000002</v>
      </c>
      <c r="S769" s="206"/>
      <c r="T769" s="208">
        <f>SUM(T770:T858)</f>
        <v>0</v>
      </c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R769" s="209" t="s">
        <v>81</v>
      </c>
      <c r="AT769" s="210" t="s">
        <v>71</v>
      </c>
      <c r="AU769" s="210" t="s">
        <v>79</v>
      </c>
      <c r="AY769" s="209" t="s">
        <v>162</v>
      </c>
      <c r="BK769" s="211">
        <f>SUM(BK770:BK858)</f>
        <v>0</v>
      </c>
    </row>
    <row r="770" s="2" customFormat="1" ht="33" customHeight="1">
      <c r="A770" s="40"/>
      <c r="B770" s="41"/>
      <c r="C770" s="214" t="s">
        <v>2240</v>
      </c>
      <c r="D770" s="214" t="s">
        <v>164</v>
      </c>
      <c r="E770" s="215" t="s">
        <v>2241</v>
      </c>
      <c r="F770" s="216" t="s">
        <v>2242</v>
      </c>
      <c r="G770" s="217" t="s">
        <v>245</v>
      </c>
      <c r="H770" s="218">
        <v>108.08499999999999</v>
      </c>
      <c r="I770" s="219"/>
      <c r="J770" s="220">
        <f>ROUND(I770*H770,2)</f>
        <v>0</v>
      </c>
      <c r="K770" s="216" t="s">
        <v>168</v>
      </c>
      <c r="L770" s="46"/>
      <c r="M770" s="221" t="s">
        <v>19</v>
      </c>
      <c r="N770" s="222" t="s">
        <v>43</v>
      </c>
      <c r="O770" s="86"/>
      <c r="P770" s="223">
        <f>O770*H770</f>
        <v>0</v>
      </c>
      <c r="Q770" s="223">
        <v>1.0000000000000001E-05</v>
      </c>
      <c r="R770" s="223">
        <f>Q770*H770</f>
        <v>0.00108085</v>
      </c>
      <c r="S770" s="223">
        <v>0</v>
      </c>
      <c r="T770" s="224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25" t="s">
        <v>275</v>
      </c>
      <c r="AT770" s="225" t="s">
        <v>164</v>
      </c>
      <c r="AU770" s="225" t="s">
        <v>81</v>
      </c>
      <c r="AY770" s="19" t="s">
        <v>162</v>
      </c>
      <c r="BE770" s="226">
        <f>IF(N770="základní",J770,0)</f>
        <v>0</v>
      </c>
      <c r="BF770" s="226">
        <f>IF(N770="snížená",J770,0)</f>
        <v>0</v>
      </c>
      <c r="BG770" s="226">
        <f>IF(N770="zákl. přenesená",J770,0)</f>
        <v>0</v>
      </c>
      <c r="BH770" s="226">
        <f>IF(N770="sníž. přenesená",J770,0)</f>
        <v>0</v>
      </c>
      <c r="BI770" s="226">
        <f>IF(N770="nulová",J770,0)</f>
        <v>0</v>
      </c>
      <c r="BJ770" s="19" t="s">
        <v>79</v>
      </c>
      <c r="BK770" s="226">
        <f>ROUND(I770*H770,2)</f>
        <v>0</v>
      </c>
      <c r="BL770" s="19" t="s">
        <v>275</v>
      </c>
      <c r="BM770" s="225" t="s">
        <v>2243</v>
      </c>
    </row>
    <row r="771" s="2" customFormat="1">
      <c r="A771" s="40"/>
      <c r="B771" s="41"/>
      <c r="C771" s="42"/>
      <c r="D771" s="227" t="s">
        <v>171</v>
      </c>
      <c r="E771" s="42"/>
      <c r="F771" s="228" t="s">
        <v>2244</v>
      </c>
      <c r="G771" s="42"/>
      <c r="H771" s="42"/>
      <c r="I771" s="229"/>
      <c r="J771" s="42"/>
      <c r="K771" s="42"/>
      <c r="L771" s="46"/>
      <c r="M771" s="230"/>
      <c r="N771" s="231"/>
      <c r="O771" s="86"/>
      <c r="P771" s="86"/>
      <c r="Q771" s="86"/>
      <c r="R771" s="86"/>
      <c r="S771" s="86"/>
      <c r="T771" s="87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T771" s="19" t="s">
        <v>171</v>
      </c>
      <c r="AU771" s="19" t="s">
        <v>81</v>
      </c>
    </row>
    <row r="772" s="2" customFormat="1">
      <c r="A772" s="40"/>
      <c r="B772" s="41"/>
      <c r="C772" s="42"/>
      <c r="D772" s="232" t="s">
        <v>173</v>
      </c>
      <c r="E772" s="42"/>
      <c r="F772" s="233" t="s">
        <v>2245</v>
      </c>
      <c r="G772" s="42"/>
      <c r="H772" s="42"/>
      <c r="I772" s="229"/>
      <c r="J772" s="42"/>
      <c r="K772" s="42"/>
      <c r="L772" s="46"/>
      <c r="M772" s="230"/>
      <c r="N772" s="231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173</v>
      </c>
      <c r="AU772" s="19" t="s">
        <v>81</v>
      </c>
    </row>
    <row r="773" s="13" customFormat="1">
      <c r="A773" s="13"/>
      <c r="B773" s="234"/>
      <c r="C773" s="235"/>
      <c r="D773" s="227" t="s">
        <v>175</v>
      </c>
      <c r="E773" s="236" t="s">
        <v>19</v>
      </c>
      <c r="F773" s="237" t="s">
        <v>1857</v>
      </c>
      <c r="G773" s="235"/>
      <c r="H773" s="238">
        <v>67.310000000000002</v>
      </c>
      <c r="I773" s="239"/>
      <c r="J773" s="235"/>
      <c r="K773" s="235"/>
      <c r="L773" s="240"/>
      <c r="M773" s="241"/>
      <c r="N773" s="242"/>
      <c r="O773" s="242"/>
      <c r="P773" s="242"/>
      <c r="Q773" s="242"/>
      <c r="R773" s="242"/>
      <c r="S773" s="242"/>
      <c r="T773" s="24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4" t="s">
        <v>175</v>
      </c>
      <c r="AU773" s="244" t="s">
        <v>81</v>
      </c>
      <c r="AV773" s="13" t="s">
        <v>81</v>
      </c>
      <c r="AW773" s="13" t="s">
        <v>33</v>
      </c>
      <c r="AX773" s="13" t="s">
        <v>72</v>
      </c>
      <c r="AY773" s="244" t="s">
        <v>162</v>
      </c>
    </row>
    <row r="774" s="13" customFormat="1">
      <c r="A774" s="13"/>
      <c r="B774" s="234"/>
      <c r="C774" s="235"/>
      <c r="D774" s="227" t="s">
        <v>175</v>
      </c>
      <c r="E774" s="236" t="s">
        <v>19</v>
      </c>
      <c r="F774" s="237" t="s">
        <v>2246</v>
      </c>
      <c r="G774" s="235"/>
      <c r="H774" s="238">
        <v>21.375</v>
      </c>
      <c r="I774" s="239"/>
      <c r="J774" s="235"/>
      <c r="K774" s="235"/>
      <c r="L774" s="240"/>
      <c r="M774" s="241"/>
      <c r="N774" s="242"/>
      <c r="O774" s="242"/>
      <c r="P774" s="242"/>
      <c r="Q774" s="242"/>
      <c r="R774" s="242"/>
      <c r="S774" s="242"/>
      <c r="T774" s="24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4" t="s">
        <v>175</v>
      </c>
      <c r="AU774" s="244" t="s">
        <v>81</v>
      </c>
      <c r="AV774" s="13" t="s">
        <v>81</v>
      </c>
      <c r="AW774" s="13" t="s">
        <v>33</v>
      </c>
      <c r="AX774" s="13" t="s">
        <v>72</v>
      </c>
      <c r="AY774" s="244" t="s">
        <v>162</v>
      </c>
    </row>
    <row r="775" s="13" customFormat="1">
      <c r="A775" s="13"/>
      <c r="B775" s="234"/>
      <c r="C775" s="235"/>
      <c r="D775" s="227" t="s">
        <v>175</v>
      </c>
      <c r="E775" s="236" t="s">
        <v>19</v>
      </c>
      <c r="F775" s="237" t="s">
        <v>1851</v>
      </c>
      <c r="G775" s="235"/>
      <c r="H775" s="238">
        <v>19.399999999999999</v>
      </c>
      <c r="I775" s="239"/>
      <c r="J775" s="235"/>
      <c r="K775" s="235"/>
      <c r="L775" s="240"/>
      <c r="M775" s="241"/>
      <c r="N775" s="242"/>
      <c r="O775" s="242"/>
      <c r="P775" s="242"/>
      <c r="Q775" s="242"/>
      <c r="R775" s="242"/>
      <c r="S775" s="242"/>
      <c r="T775" s="24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4" t="s">
        <v>175</v>
      </c>
      <c r="AU775" s="244" t="s">
        <v>81</v>
      </c>
      <c r="AV775" s="13" t="s">
        <v>81</v>
      </c>
      <c r="AW775" s="13" t="s">
        <v>33</v>
      </c>
      <c r="AX775" s="13" t="s">
        <v>72</v>
      </c>
      <c r="AY775" s="244" t="s">
        <v>162</v>
      </c>
    </row>
    <row r="776" s="14" customFormat="1">
      <c r="A776" s="14"/>
      <c r="B776" s="245"/>
      <c r="C776" s="246"/>
      <c r="D776" s="227" t="s">
        <v>175</v>
      </c>
      <c r="E776" s="247" t="s">
        <v>19</v>
      </c>
      <c r="F776" s="248" t="s">
        <v>177</v>
      </c>
      <c r="G776" s="246"/>
      <c r="H776" s="249">
        <v>108.08499999999999</v>
      </c>
      <c r="I776" s="250"/>
      <c r="J776" s="246"/>
      <c r="K776" s="246"/>
      <c r="L776" s="251"/>
      <c r="M776" s="252"/>
      <c r="N776" s="253"/>
      <c r="O776" s="253"/>
      <c r="P776" s="253"/>
      <c r="Q776" s="253"/>
      <c r="R776" s="253"/>
      <c r="S776" s="253"/>
      <c r="T776" s="25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5" t="s">
        <v>175</v>
      </c>
      <c r="AU776" s="255" t="s">
        <v>81</v>
      </c>
      <c r="AV776" s="14" t="s">
        <v>169</v>
      </c>
      <c r="AW776" s="14" t="s">
        <v>33</v>
      </c>
      <c r="AX776" s="14" t="s">
        <v>79</v>
      </c>
      <c r="AY776" s="255" t="s">
        <v>162</v>
      </c>
    </row>
    <row r="777" s="2" customFormat="1" ht="16.5" customHeight="1">
      <c r="A777" s="40"/>
      <c r="B777" s="41"/>
      <c r="C777" s="256" t="s">
        <v>2247</v>
      </c>
      <c r="D777" s="256" t="s">
        <v>237</v>
      </c>
      <c r="E777" s="257" t="s">
        <v>2248</v>
      </c>
      <c r="F777" s="258" t="s">
        <v>2249</v>
      </c>
      <c r="G777" s="259" t="s">
        <v>245</v>
      </c>
      <c r="H777" s="260">
        <v>118.89400000000001</v>
      </c>
      <c r="I777" s="261"/>
      <c r="J777" s="262">
        <f>ROUND(I777*H777,2)</f>
        <v>0</v>
      </c>
      <c r="K777" s="258" t="s">
        <v>168</v>
      </c>
      <c r="L777" s="263"/>
      <c r="M777" s="264" t="s">
        <v>19</v>
      </c>
      <c r="N777" s="265" t="s">
        <v>43</v>
      </c>
      <c r="O777" s="86"/>
      <c r="P777" s="223">
        <f>O777*H777</f>
        <v>0</v>
      </c>
      <c r="Q777" s="223">
        <v>0.0070000000000000001</v>
      </c>
      <c r="R777" s="223">
        <f>Q777*H777</f>
        <v>0.83225800000000005</v>
      </c>
      <c r="S777" s="223">
        <v>0</v>
      </c>
      <c r="T777" s="224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25" t="s">
        <v>378</v>
      </c>
      <c r="AT777" s="225" t="s">
        <v>237</v>
      </c>
      <c r="AU777" s="225" t="s">
        <v>81</v>
      </c>
      <c r="AY777" s="19" t="s">
        <v>162</v>
      </c>
      <c r="BE777" s="226">
        <f>IF(N777="základní",J777,0)</f>
        <v>0</v>
      </c>
      <c r="BF777" s="226">
        <f>IF(N777="snížená",J777,0)</f>
        <v>0</v>
      </c>
      <c r="BG777" s="226">
        <f>IF(N777="zákl. přenesená",J777,0)</f>
        <v>0</v>
      </c>
      <c r="BH777" s="226">
        <f>IF(N777="sníž. přenesená",J777,0)</f>
        <v>0</v>
      </c>
      <c r="BI777" s="226">
        <f>IF(N777="nulová",J777,0)</f>
        <v>0</v>
      </c>
      <c r="BJ777" s="19" t="s">
        <v>79</v>
      </c>
      <c r="BK777" s="226">
        <f>ROUND(I777*H777,2)</f>
        <v>0</v>
      </c>
      <c r="BL777" s="19" t="s">
        <v>275</v>
      </c>
      <c r="BM777" s="225" t="s">
        <v>2250</v>
      </c>
    </row>
    <row r="778" s="2" customFormat="1">
      <c r="A778" s="40"/>
      <c r="B778" s="41"/>
      <c r="C778" s="42"/>
      <c r="D778" s="227" t="s">
        <v>171</v>
      </c>
      <c r="E778" s="42"/>
      <c r="F778" s="228" t="s">
        <v>2249</v>
      </c>
      <c r="G778" s="42"/>
      <c r="H778" s="42"/>
      <c r="I778" s="229"/>
      <c r="J778" s="42"/>
      <c r="K778" s="42"/>
      <c r="L778" s="46"/>
      <c r="M778" s="230"/>
      <c r="N778" s="231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171</v>
      </c>
      <c r="AU778" s="19" t="s">
        <v>81</v>
      </c>
    </row>
    <row r="779" s="15" customFormat="1">
      <c r="A779" s="15"/>
      <c r="B779" s="266"/>
      <c r="C779" s="267"/>
      <c r="D779" s="227" t="s">
        <v>175</v>
      </c>
      <c r="E779" s="268" t="s">
        <v>19</v>
      </c>
      <c r="F779" s="269" t="s">
        <v>390</v>
      </c>
      <c r="G779" s="267"/>
      <c r="H779" s="268" t="s">
        <v>19</v>
      </c>
      <c r="I779" s="270"/>
      <c r="J779" s="267"/>
      <c r="K779" s="267"/>
      <c r="L779" s="271"/>
      <c r="M779" s="272"/>
      <c r="N779" s="273"/>
      <c r="O779" s="273"/>
      <c r="P779" s="273"/>
      <c r="Q779" s="273"/>
      <c r="R779" s="273"/>
      <c r="S779" s="273"/>
      <c r="T779" s="274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5" t="s">
        <v>175</v>
      </c>
      <c r="AU779" s="275" t="s">
        <v>81</v>
      </c>
      <c r="AV779" s="15" t="s">
        <v>79</v>
      </c>
      <c r="AW779" s="15" t="s">
        <v>33</v>
      </c>
      <c r="AX779" s="15" t="s">
        <v>72</v>
      </c>
      <c r="AY779" s="275" t="s">
        <v>162</v>
      </c>
    </row>
    <row r="780" s="13" customFormat="1">
      <c r="A780" s="13"/>
      <c r="B780" s="234"/>
      <c r="C780" s="235"/>
      <c r="D780" s="227" t="s">
        <v>175</v>
      </c>
      <c r="E780" s="236" t="s">
        <v>19</v>
      </c>
      <c r="F780" s="237" t="s">
        <v>2251</v>
      </c>
      <c r="G780" s="235"/>
      <c r="H780" s="238">
        <v>108.08499999999999</v>
      </c>
      <c r="I780" s="239"/>
      <c r="J780" s="235"/>
      <c r="K780" s="235"/>
      <c r="L780" s="240"/>
      <c r="M780" s="241"/>
      <c r="N780" s="242"/>
      <c r="O780" s="242"/>
      <c r="P780" s="242"/>
      <c r="Q780" s="242"/>
      <c r="R780" s="242"/>
      <c r="S780" s="242"/>
      <c r="T780" s="24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4" t="s">
        <v>175</v>
      </c>
      <c r="AU780" s="244" t="s">
        <v>81</v>
      </c>
      <c r="AV780" s="13" t="s">
        <v>81</v>
      </c>
      <c r="AW780" s="13" t="s">
        <v>33</v>
      </c>
      <c r="AX780" s="13" t="s">
        <v>79</v>
      </c>
      <c r="AY780" s="244" t="s">
        <v>162</v>
      </c>
    </row>
    <row r="781" s="13" customFormat="1">
      <c r="A781" s="13"/>
      <c r="B781" s="234"/>
      <c r="C781" s="235"/>
      <c r="D781" s="227" t="s">
        <v>175</v>
      </c>
      <c r="E781" s="235"/>
      <c r="F781" s="237" t="s">
        <v>2252</v>
      </c>
      <c r="G781" s="235"/>
      <c r="H781" s="238">
        <v>118.89400000000001</v>
      </c>
      <c r="I781" s="239"/>
      <c r="J781" s="235"/>
      <c r="K781" s="235"/>
      <c r="L781" s="240"/>
      <c r="M781" s="241"/>
      <c r="N781" s="242"/>
      <c r="O781" s="242"/>
      <c r="P781" s="242"/>
      <c r="Q781" s="242"/>
      <c r="R781" s="242"/>
      <c r="S781" s="242"/>
      <c r="T781" s="24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4" t="s">
        <v>175</v>
      </c>
      <c r="AU781" s="244" t="s">
        <v>81</v>
      </c>
      <c r="AV781" s="13" t="s">
        <v>81</v>
      </c>
      <c r="AW781" s="13" t="s">
        <v>4</v>
      </c>
      <c r="AX781" s="13" t="s">
        <v>79</v>
      </c>
      <c r="AY781" s="244" t="s">
        <v>162</v>
      </c>
    </row>
    <row r="782" s="2" customFormat="1" ht="24.15" customHeight="1">
      <c r="A782" s="40"/>
      <c r="B782" s="41"/>
      <c r="C782" s="214" t="s">
        <v>2253</v>
      </c>
      <c r="D782" s="214" t="s">
        <v>164</v>
      </c>
      <c r="E782" s="215" t="s">
        <v>2254</v>
      </c>
      <c r="F782" s="216" t="s">
        <v>2255</v>
      </c>
      <c r="G782" s="217" t="s">
        <v>381</v>
      </c>
      <c r="H782" s="218">
        <v>6</v>
      </c>
      <c r="I782" s="219"/>
      <c r="J782" s="220">
        <f>ROUND(I782*H782,2)</f>
        <v>0</v>
      </c>
      <c r="K782" s="216" t="s">
        <v>168</v>
      </c>
      <c r="L782" s="46"/>
      <c r="M782" s="221" t="s">
        <v>19</v>
      </c>
      <c r="N782" s="222" t="s">
        <v>43</v>
      </c>
      <c r="O782" s="86"/>
      <c r="P782" s="223">
        <f>O782*H782</f>
        <v>0</v>
      </c>
      <c r="Q782" s="223">
        <v>0</v>
      </c>
      <c r="R782" s="223">
        <f>Q782*H782</f>
        <v>0</v>
      </c>
      <c r="S782" s="223">
        <v>0</v>
      </c>
      <c r="T782" s="224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25" t="s">
        <v>275</v>
      </c>
      <c r="AT782" s="225" t="s">
        <v>164</v>
      </c>
      <c r="AU782" s="225" t="s">
        <v>81</v>
      </c>
      <c r="AY782" s="19" t="s">
        <v>162</v>
      </c>
      <c r="BE782" s="226">
        <f>IF(N782="základní",J782,0)</f>
        <v>0</v>
      </c>
      <c r="BF782" s="226">
        <f>IF(N782="snížená",J782,0)</f>
        <v>0</v>
      </c>
      <c r="BG782" s="226">
        <f>IF(N782="zákl. přenesená",J782,0)</f>
        <v>0</v>
      </c>
      <c r="BH782" s="226">
        <f>IF(N782="sníž. přenesená",J782,0)</f>
        <v>0</v>
      </c>
      <c r="BI782" s="226">
        <f>IF(N782="nulová",J782,0)</f>
        <v>0</v>
      </c>
      <c r="BJ782" s="19" t="s">
        <v>79</v>
      </c>
      <c r="BK782" s="226">
        <f>ROUND(I782*H782,2)</f>
        <v>0</v>
      </c>
      <c r="BL782" s="19" t="s">
        <v>275</v>
      </c>
      <c r="BM782" s="225" t="s">
        <v>2256</v>
      </c>
    </row>
    <row r="783" s="2" customFormat="1">
      <c r="A783" s="40"/>
      <c r="B783" s="41"/>
      <c r="C783" s="42"/>
      <c r="D783" s="227" t="s">
        <v>171</v>
      </c>
      <c r="E783" s="42"/>
      <c r="F783" s="228" t="s">
        <v>2257</v>
      </c>
      <c r="G783" s="42"/>
      <c r="H783" s="42"/>
      <c r="I783" s="229"/>
      <c r="J783" s="42"/>
      <c r="K783" s="42"/>
      <c r="L783" s="46"/>
      <c r="M783" s="230"/>
      <c r="N783" s="231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171</v>
      </c>
      <c r="AU783" s="19" t="s">
        <v>81</v>
      </c>
    </row>
    <row r="784" s="2" customFormat="1">
      <c r="A784" s="40"/>
      <c r="B784" s="41"/>
      <c r="C784" s="42"/>
      <c r="D784" s="232" t="s">
        <v>173</v>
      </c>
      <c r="E784" s="42"/>
      <c r="F784" s="233" t="s">
        <v>2258</v>
      </c>
      <c r="G784" s="42"/>
      <c r="H784" s="42"/>
      <c r="I784" s="229"/>
      <c r="J784" s="42"/>
      <c r="K784" s="42"/>
      <c r="L784" s="46"/>
      <c r="M784" s="230"/>
      <c r="N784" s="231"/>
      <c r="O784" s="86"/>
      <c r="P784" s="86"/>
      <c r="Q784" s="86"/>
      <c r="R784" s="86"/>
      <c r="S784" s="86"/>
      <c r="T784" s="87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T784" s="19" t="s">
        <v>173</v>
      </c>
      <c r="AU784" s="19" t="s">
        <v>81</v>
      </c>
    </row>
    <row r="785" s="2" customFormat="1" ht="33" customHeight="1">
      <c r="A785" s="40"/>
      <c r="B785" s="41"/>
      <c r="C785" s="214" t="s">
        <v>2259</v>
      </c>
      <c r="D785" s="214" t="s">
        <v>164</v>
      </c>
      <c r="E785" s="215" t="s">
        <v>2260</v>
      </c>
      <c r="F785" s="216" t="s">
        <v>2261</v>
      </c>
      <c r="G785" s="217" t="s">
        <v>381</v>
      </c>
      <c r="H785" s="218">
        <v>500</v>
      </c>
      <c r="I785" s="219"/>
      <c r="J785" s="220">
        <f>ROUND(I785*H785,2)</f>
        <v>0</v>
      </c>
      <c r="K785" s="216" t="s">
        <v>168</v>
      </c>
      <c r="L785" s="46"/>
      <c r="M785" s="221" t="s">
        <v>19</v>
      </c>
      <c r="N785" s="222" t="s">
        <v>43</v>
      </c>
      <c r="O785" s="86"/>
      <c r="P785" s="223">
        <f>O785*H785</f>
        <v>0</v>
      </c>
      <c r="Q785" s="223">
        <v>6.0000000000000002E-05</v>
      </c>
      <c r="R785" s="223">
        <f>Q785*H785</f>
        <v>0.030000000000000002</v>
      </c>
      <c r="S785" s="223">
        <v>0</v>
      </c>
      <c r="T785" s="224">
        <f>S785*H785</f>
        <v>0</v>
      </c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R785" s="225" t="s">
        <v>275</v>
      </c>
      <c r="AT785" s="225" t="s">
        <v>164</v>
      </c>
      <c r="AU785" s="225" t="s">
        <v>81</v>
      </c>
      <c r="AY785" s="19" t="s">
        <v>162</v>
      </c>
      <c r="BE785" s="226">
        <f>IF(N785="základní",J785,0)</f>
        <v>0</v>
      </c>
      <c r="BF785" s="226">
        <f>IF(N785="snížená",J785,0)</f>
        <v>0</v>
      </c>
      <c r="BG785" s="226">
        <f>IF(N785="zákl. přenesená",J785,0)</f>
        <v>0</v>
      </c>
      <c r="BH785" s="226">
        <f>IF(N785="sníž. přenesená",J785,0)</f>
        <v>0</v>
      </c>
      <c r="BI785" s="226">
        <f>IF(N785="nulová",J785,0)</f>
        <v>0</v>
      </c>
      <c r="BJ785" s="19" t="s">
        <v>79</v>
      </c>
      <c r="BK785" s="226">
        <f>ROUND(I785*H785,2)</f>
        <v>0</v>
      </c>
      <c r="BL785" s="19" t="s">
        <v>275</v>
      </c>
      <c r="BM785" s="225" t="s">
        <v>2262</v>
      </c>
    </row>
    <row r="786" s="2" customFormat="1">
      <c r="A786" s="40"/>
      <c r="B786" s="41"/>
      <c r="C786" s="42"/>
      <c r="D786" s="227" t="s">
        <v>171</v>
      </c>
      <c r="E786" s="42"/>
      <c r="F786" s="228" t="s">
        <v>2263</v>
      </c>
      <c r="G786" s="42"/>
      <c r="H786" s="42"/>
      <c r="I786" s="229"/>
      <c r="J786" s="42"/>
      <c r="K786" s="42"/>
      <c r="L786" s="46"/>
      <c r="M786" s="230"/>
      <c r="N786" s="231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171</v>
      </c>
      <c r="AU786" s="19" t="s">
        <v>81</v>
      </c>
    </row>
    <row r="787" s="2" customFormat="1">
      <c r="A787" s="40"/>
      <c r="B787" s="41"/>
      <c r="C787" s="42"/>
      <c r="D787" s="232" t="s">
        <v>173</v>
      </c>
      <c r="E787" s="42"/>
      <c r="F787" s="233" t="s">
        <v>2264</v>
      </c>
      <c r="G787" s="42"/>
      <c r="H787" s="42"/>
      <c r="I787" s="229"/>
      <c r="J787" s="42"/>
      <c r="K787" s="42"/>
      <c r="L787" s="46"/>
      <c r="M787" s="230"/>
      <c r="N787" s="231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173</v>
      </c>
      <c r="AU787" s="19" t="s">
        <v>81</v>
      </c>
    </row>
    <row r="788" s="2" customFormat="1" ht="16.5" customHeight="1">
      <c r="A788" s="40"/>
      <c r="B788" s="41"/>
      <c r="C788" s="256" t="s">
        <v>2265</v>
      </c>
      <c r="D788" s="256" t="s">
        <v>237</v>
      </c>
      <c r="E788" s="257" t="s">
        <v>2266</v>
      </c>
      <c r="F788" s="258" t="s">
        <v>2267</v>
      </c>
      <c r="G788" s="259" t="s">
        <v>381</v>
      </c>
      <c r="H788" s="260">
        <v>500</v>
      </c>
      <c r="I788" s="261"/>
      <c r="J788" s="262">
        <f>ROUND(I788*H788,2)</f>
        <v>0</v>
      </c>
      <c r="K788" s="258" t="s">
        <v>168</v>
      </c>
      <c r="L788" s="263"/>
      <c r="M788" s="264" t="s">
        <v>19</v>
      </c>
      <c r="N788" s="265" t="s">
        <v>43</v>
      </c>
      <c r="O788" s="86"/>
      <c r="P788" s="223">
        <f>O788*H788</f>
        <v>0</v>
      </c>
      <c r="Q788" s="223">
        <v>0.00033</v>
      </c>
      <c r="R788" s="223">
        <f>Q788*H788</f>
        <v>0.16500000000000001</v>
      </c>
      <c r="S788" s="223">
        <v>0</v>
      </c>
      <c r="T788" s="224">
        <f>S788*H788</f>
        <v>0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25" t="s">
        <v>378</v>
      </c>
      <c r="AT788" s="225" t="s">
        <v>237</v>
      </c>
      <c r="AU788" s="225" t="s">
        <v>81</v>
      </c>
      <c r="AY788" s="19" t="s">
        <v>162</v>
      </c>
      <c r="BE788" s="226">
        <f>IF(N788="základní",J788,0)</f>
        <v>0</v>
      </c>
      <c r="BF788" s="226">
        <f>IF(N788="snížená",J788,0)</f>
        <v>0</v>
      </c>
      <c r="BG788" s="226">
        <f>IF(N788="zákl. přenesená",J788,0)</f>
        <v>0</v>
      </c>
      <c r="BH788" s="226">
        <f>IF(N788="sníž. přenesená",J788,0)</f>
        <v>0</v>
      </c>
      <c r="BI788" s="226">
        <f>IF(N788="nulová",J788,0)</f>
        <v>0</v>
      </c>
      <c r="BJ788" s="19" t="s">
        <v>79</v>
      </c>
      <c r="BK788" s="226">
        <f>ROUND(I788*H788,2)</f>
        <v>0</v>
      </c>
      <c r="BL788" s="19" t="s">
        <v>275</v>
      </c>
      <c r="BM788" s="225" t="s">
        <v>2268</v>
      </c>
    </row>
    <row r="789" s="2" customFormat="1">
      <c r="A789" s="40"/>
      <c r="B789" s="41"/>
      <c r="C789" s="42"/>
      <c r="D789" s="227" t="s">
        <v>171</v>
      </c>
      <c r="E789" s="42"/>
      <c r="F789" s="228" t="s">
        <v>2267</v>
      </c>
      <c r="G789" s="42"/>
      <c r="H789" s="42"/>
      <c r="I789" s="229"/>
      <c r="J789" s="42"/>
      <c r="K789" s="42"/>
      <c r="L789" s="46"/>
      <c r="M789" s="230"/>
      <c r="N789" s="231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171</v>
      </c>
      <c r="AU789" s="19" t="s">
        <v>81</v>
      </c>
    </row>
    <row r="790" s="2" customFormat="1" ht="33" customHeight="1">
      <c r="A790" s="40"/>
      <c r="B790" s="41"/>
      <c r="C790" s="214" t="s">
        <v>2269</v>
      </c>
      <c r="D790" s="214" t="s">
        <v>164</v>
      </c>
      <c r="E790" s="215" t="s">
        <v>2270</v>
      </c>
      <c r="F790" s="216" t="s">
        <v>2271</v>
      </c>
      <c r="G790" s="217" t="s">
        <v>381</v>
      </c>
      <c r="H790" s="218">
        <v>30</v>
      </c>
      <c r="I790" s="219"/>
      <c r="J790" s="220">
        <f>ROUND(I790*H790,2)</f>
        <v>0</v>
      </c>
      <c r="K790" s="216" t="s">
        <v>168</v>
      </c>
      <c r="L790" s="46"/>
      <c r="M790" s="221" t="s">
        <v>19</v>
      </c>
      <c r="N790" s="222" t="s">
        <v>43</v>
      </c>
      <c r="O790" s="86"/>
      <c r="P790" s="223">
        <f>O790*H790</f>
        <v>0</v>
      </c>
      <c r="Q790" s="223">
        <v>3.0000000000000001E-05</v>
      </c>
      <c r="R790" s="223">
        <f>Q790*H790</f>
        <v>0.00089999999999999998</v>
      </c>
      <c r="S790" s="223">
        <v>0</v>
      </c>
      <c r="T790" s="224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25" t="s">
        <v>275</v>
      </c>
      <c r="AT790" s="225" t="s">
        <v>164</v>
      </c>
      <c r="AU790" s="225" t="s">
        <v>81</v>
      </c>
      <c r="AY790" s="19" t="s">
        <v>162</v>
      </c>
      <c r="BE790" s="226">
        <f>IF(N790="základní",J790,0)</f>
        <v>0</v>
      </c>
      <c r="BF790" s="226">
        <f>IF(N790="snížená",J790,0)</f>
        <v>0</v>
      </c>
      <c r="BG790" s="226">
        <f>IF(N790="zákl. přenesená",J790,0)</f>
        <v>0</v>
      </c>
      <c r="BH790" s="226">
        <f>IF(N790="sníž. přenesená",J790,0)</f>
        <v>0</v>
      </c>
      <c r="BI790" s="226">
        <f>IF(N790="nulová",J790,0)</f>
        <v>0</v>
      </c>
      <c r="BJ790" s="19" t="s">
        <v>79</v>
      </c>
      <c r="BK790" s="226">
        <f>ROUND(I790*H790,2)</f>
        <v>0</v>
      </c>
      <c r="BL790" s="19" t="s">
        <v>275</v>
      </c>
      <c r="BM790" s="225" t="s">
        <v>2272</v>
      </c>
    </row>
    <row r="791" s="2" customFormat="1">
      <c r="A791" s="40"/>
      <c r="B791" s="41"/>
      <c r="C791" s="42"/>
      <c r="D791" s="227" t="s">
        <v>171</v>
      </c>
      <c r="E791" s="42"/>
      <c r="F791" s="228" t="s">
        <v>2273</v>
      </c>
      <c r="G791" s="42"/>
      <c r="H791" s="42"/>
      <c r="I791" s="229"/>
      <c r="J791" s="42"/>
      <c r="K791" s="42"/>
      <c r="L791" s="46"/>
      <c r="M791" s="230"/>
      <c r="N791" s="231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171</v>
      </c>
      <c r="AU791" s="19" t="s">
        <v>81</v>
      </c>
    </row>
    <row r="792" s="2" customFormat="1">
      <c r="A792" s="40"/>
      <c r="B792" s="41"/>
      <c r="C792" s="42"/>
      <c r="D792" s="232" t="s">
        <v>173</v>
      </c>
      <c r="E792" s="42"/>
      <c r="F792" s="233" t="s">
        <v>2274</v>
      </c>
      <c r="G792" s="42"/>
      <c r="H792" s="42"/>
      <c r="I792" s="229"/>
      <c r="J792" s="42"/>
      <c r="K792" s="42"/>
      <c r="L792" s="46"/>
      <c r="M792" s="230"/>
      <c r="N792" s="231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173</v>
      </c>
      <c r="AU792" s="19" t="s">
        <v>81</v>
      </c>
    </row>
    <row r="793" s="2" customFormat="1" ht="16.5" customHeight="1">
      <c r="A793" s="40"/>
      <c r="B793" s="41"/>
      <c r="C793" s="256" t="s">
        <v>2275</v>
      </c>
      <c r="D793" s="256" t="s">
        <v>237</v>
      </c>
      <c r="E793" s="257" t="s">
        <v>2276</v>
      </c>
      <c r="F793" s="258" t="s">
        <v>2277</v>
      </c>
      <c r="G793" s="259" t="s">
        <v>381</v>
      </c>
      <c r="H793" s="260">
        <v>30</v>
      </c>
      <c r="I793" s="261"/>
      <c r="J793" s="262">
        <f>ROUND(I793*H793,2)</f>
        <v>0</v>
      </c>
      <c r="K793" s="258" t="s">
        <v>168</v>
      </c>
      <c r="L793" s="263"/>
      <c r="M793" s="264" t="s">
        <v>19</v>
      </c>
      <c r="N793" s="265" t="s">
        <v>43</v>
      </c>
      <c r="O793" s="86"/>
      <c r="P793" s="223">
        <f>O793*H793</f>
        <v>0</v>
      </c>
      <c r="Q793" s="223">
        <v>0.00012999999999999999</v>
      </c>
      <c r="R793" s="223">
        <f>Q793*H793</f>
        <v>0.0038999999999999998</v>
      </c>
      <c r="S793" s="223">
        <v>0</v>
      </c>
      <c r="T793" s="224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25" t="s">
        <v>378</v>
      </c>
      <c r="AT793" s="225" t="s">
        <v>237</v>
      </c>
      <c r="AU793" s="225" t="s">
        <v>81</v>
      </c>
      <c r="AY793" s="19" t="s">
        <v>162</v>
      </c>
      <c r="BE793" s="226">
        <f>IF(N793="základní",J793,0)</f>
        <v>0</v>
      </c>
      <c r="BF793" s="226">
        <f>IF(N793="snížená",J793,0)</f>
        <v>0</v>
      </c>
      <c r="BG793" s="226">
        <f>IF(N793="zákl. přenesená",J793,0)</f>
        <v>0</v>
      </c>
      <c r="BH793" s="226">
        <f>IF(N793="sníž. přenesená",J793,0)</f>
        <v>0</v>
      </c>
      <c r="BI793" s="226">
        <f>IF(N793="nulová",J793,0)</f>
        <v>0</v>
      </c>
      <c r="BJ793" s="19" t="s">
        <v>79</v>
      </c>
      <c r="BK793" s="226">
        <f>ROUND(I793*H793,2)</f>
        <v>0</v>
      </c>
      <c r="BL793" s="19" t="s">
        <v>275</v>
      </c>
      <c r="BM793" s="225" t="s">
        <v>2278</v>
      </c>
    </row>
    <row r="794" s="2" customFormat="1">
      <c r="A794" s="40"/>
      <c r="B794" s="41"/>
      <c r="C794" s="42"/>
      <c r="D794" s="227" t="s">
        <v>171</v>
      </c>
      <c r="E794" s="42"/>
      <c r="F794" s="228" t="s">
        <v>2277</v>
      </c>
      <c r="G794" s="42"/>
      <c r="H794" s="42"/>
      <c r="I794" s="229"/>
      <c r="J794" s="42"/>
      <c r="K794" s="42"/>
      <c r="L794" s="46"/>
      <c r="M794" s="230"/>
      <c r="N794" s="231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171</v>
      </c>
      <c r="AU794" s="19" t="s">
        <v>81</v>
      </c>
    </row>
    <row r="795" s="2" customFormat="1" ht="24.15" customHeight="1">
      <c r="A795" s="40"/>
      <c r="B795" s="41"/>
      <c r="C795" s="214" t="s">
        <v>2279</v>
      </c>
      <c r="D795" s="214" t="s">
        <v>164</v>
      </c>
      <c r="E795" s="215" t="s">
        <v>2280</v>
      </c>
      <c r="F795" s="216" t="s">
        <v>2281</v>
      </c>
      <c r="G795" s="217" t="s">
        <v>300</v>
      </c>
      <c r="H795" s="218">
        <v>208</v>
      </c>
      <c r="I795" s="219"/>
      <c r="J795" s="220">
        <f>ROUND(I795*H795,2)</f>
        <v>0</v>
      </c>
      <c r="K795" s="216" t="s">
        <v>168</v>
      </c>
      <c r="L795" s="46"/>
      <c r="M795" s="221" t="s">
        <v>19</v>
      </c>
      <c r="N795" s="222" t="s">
        <v>43</v>
      </c>
      <c r="O795" s="86"/>
      <c r="P795" s="223">
        <f>O795*H795</f>
        <v>0</v>
      </c>
      <c r="Q795" s="223">
        <v>5.0000000000000002E-05</v>
      </c>
      <c r="R795" s="223">
        <f>Q795*H795</f>
        <v>0.010400000000000001</v>
      </c>
      <c r="S795" s="223">
        <v>0</v>
      </c>
      <c r="T795" s="224">
        <f>S795*H795</f>
        <v>0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25" t="s">
        <v>275</v>
      </c>
      <c r="AT795" s="225" t="s">
        <v>164</v>
      </c>
      <c r="AU795" s="225" t="s">
        <v>81</v>
      </c>
      <c r="AY795" s="19" t="s">
        <v>162</v>
      </c>
      <c r="BE795" s="226">
        <f>IF(N795="základní",J795,0)</f>
        <v>0</v>
      </c>
      <c r="BF795" s="226">
        <f>IF(N795="snížená",J795,0)</f>
        <v>0</v>
      </c>
      <c r="BG795" s="226">
        <f>IF(N795="zákl. přenesená",J795,0)</f>
        <v>0</v>
      </c>
      <c r="BH795" s="226">
        <f>IF(N795="sníž. přenesená",J795,0)</f>
        <v>0</v>
      </c>
      <c r="BI795" s="226">
        <f>IF(N795="nulová",J795,0)</f>
        <v>0</v>
      </c>
      <c r="BJ795" s="19" t="s">
        <v>79</v>
      </c>
      <c r="BK795" s="226">
        <f>ROUND(I795*H795,2)</f>
        <v>0</v>
      </c>
      <c r="BL795" s="19" t="s">
        <v>275</v>
      </c>
      <c r="BM795" s="225" t="s">
        <v>2282</v>
      </c>
    </row>
    <row r="796" s="2" customFormat="1">
      <c r="A796" s="40"/>
      <c r="B796" s="41"/>
      <c r="C796" s="42"/>
      <c r="D796" s="227" t="s">
        <v>171</v>
      </c>
      <c r="E796" s="42"/>
      <c r="F796" s="228" t="s">
        <v>2283</v>
      </c>
      <c r="G796" s="42"/>
      <c r="H796" s="42"/>
      <c r="I796" s="229"/>
      <c r="J796" s="42"/>
      <c r="K796" s="42"/>
      <c r="L796" s="46"/>
      <c r="M796" s="230"/>
      <c r="N796" s="231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171</v>
      </c>
      <c r="AU796" s="19" t="s">
        <v>81</v>
      </c>
    </row>
    <row r="797" s="2" customFormat="1">
      <c r="A797" s="40"/>
      <c r="B797" s="41"/>
      <c r="C797" s="42"/>
      <c r="D797" s="232" t="s">
        <v>173</v>
      </c>
      <c r="E797" s="42"/>
      <c r="F797" s="233" t="s">
        <v>2284</v>
      </c>
      <c r="G797" s="42"/>
      <c r="H797" s="42"/>
      <c r="I797" s="229"/>
      <c r="J797" s="42"/>
      <c r="K797" s="42"/>
      <c r="L797" s="46"/>
      <c r="M797" s="230"/>
      <c r="N797" s="231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173</v>
      </c>
      <c r="AU797" s="19" t="s">
        <v>81</v>
      </c>
    </row>
    <row r="798" s="2" customFormat="1" ht="16.5" customHeight="1">
      <c r="A798" s="40"/>
      <c r="B798" s="41"/>
      <c r="C798" s="256" t="s">
        <v>2285</v>
      </c>
      <c r="D798" s="256" t="s">
        <v>237</v>
      </c>
      <c r="E798" s="257" t="s">
        <v>2286</v>
      </c>
      <c r="F798" s="258" t="s">
        <v>2287</v>
      </c>
      <c r="G798" s="259" t="s">
        <v>300</v>
      </c>
      <c r="H798" s="260">
        <v>212.16</v>
      </c>
      <c r="I798" s="261"/>
      <c r="J798" s="262">
        <f>ROUND(I798*H798,2)</f>
        <v>0</v>
      </c>
      <c r="K798" s="258" t="s">
        <v>168</v>
      </c>
      <c r="L798" s="263"/>
      <c r="M798" s="264" t="s">
        <v>19</v>
      </c>
      <c r="N798" s="265" t="s">
        <v>43</v>
      </c>
      <c r="O798" s="86"/>
      <c r="P798" s="223">
        <f>O798*H798</f>
        <v>0</v>
      </c>
      <c r="Q798" s="223">
        <v>0.00084000000000000003</v>
      </c>
      <c r="R798" s="223">
        <f>Q798*H798</f>
        <v>0.1782144</v>
      </c>
      <c r="S798" s="223">
        <v>0</v>
      </c>
      <c r="T798" s="224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25" t="s">
        <v>378</v>
      </c>
      <c r="AT798" s="225" t="s">
        <v>237</v>
      </c>
      <c r="AU798" s="225" t="s">
        <v>81</v>
      </c>
      <c r="AY798" s="19" t="s">
        <v>162</v>
      </c>
      <c r="BE798" s="226">
        <f>IF(N798="základní",J798,0)</f>
        <v>0</v>
      </c>
      <c r="BF798" s="226">
        <f>IF(N798="snížená",J798,0)</f>
        <v>0</v>
      </c>
      <c r="BG798" s="226">
        <f>IF(N798="zákl. přenesená",J798,0)</f>
        <v>0</v>
      </c>
      <c r="BH798" s="226">
        <f>IF(N798="sníž. přenesená",J798,0)</f>
        <v>0</v>
      </c>
      <c r="BI798" s="226">
        <f>IF(N798="nulová",J798,0)</f>
        <v>0</v>
      </c>
      <c r="BJ798" s="19" t="s">
        <v>79</v>
      </c>
      <c r="BK798" s="226">
        <f>ROUND(I798*H798,2)</f>
        <v>0</v>
      </c>
      <c r="BL798" s="19" t="s">
        <v>275</v>
      </c>
      <c r="BM798" s="225" t="s">
        <v>2288</v>
      </c>
    </row>
    <row r="799" s="2" customFormat="1">
      <c r="A799" s="40"/>
      <c r="B799" s="41"/>
      <c r="C799" s="42"/>
      <c r="D799" s="227" t="s">
        <v>171</v>
      </c>
      <c r="E799" s="42"/>
      <c r="F799" s="228" t="s">
        <v>2287</v>
      </c>
      <c r="G799" s="42"/>
      <c r="H799" s="42"/>
      <c r="I799" s="229"/>
      <c r="J799" s="42"/>
      <c r="K799" s="42"/>
      <c r="L799" s="46"/>
      <c r="M799" s="230"/>
      <c r="N799" s="231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171</v>
      </c>
      <c r="AU799" s="19" t="s">
        <v>81</v>
      </c>
    </row>
    <row r="800" s="13" customFormat="1">
      <c r="A800" s="13"/>
      <c r="B800" s="234"/>
      <c r="C800" s="235"/>
      <c r="D800" s="227" t="s">
        <v>175</v>
      </c>
      <c r="E800" s="236" t="s">
        <v>19</v>
      </c>
      <c r="F800" s="237" t="s">
        <v>2289</v>
      </c>
      <c r="G800" s="235"/>
      <c r="H800" s="238">
        <v>208</v>
      </c>
      <c r="I800" s="239"/>
      <c r="J800" s="235"/>
      <c r="K800" s="235"/>
      <c r="L800" s="240"/>
      <c r="M800" s="241"/>
      <c r="N800" s="242"/>
      <c r="O800" s="242"/>
      <c r="P800" s="242"/>
      <c r="Q800" s="242"/>
      <c r="R800" s="242"/>
      <c r="S800" s="242"/>
      <c r="T800" s="24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4" t="s">
        <v>175</v>
      </c>
      <c r="AU800" s="244" t="s">
        <v>81</v>
      </c>
      <c r="AV800" s="13" t="s">
        <v>81</v>
      </c>
      <c r="AW800" s="13" t="s">
        <v>33</v>
      </c>
      <c r="AX800" s="13" t="s">
        <v>79</v>
      </c>
      <c r="AY800" s="244" t="s">
        <v>162</v>
      </c>
    </row>
    <row r="801" s="13" customFormat="1">
      <c r="A801" s="13"/>
      <c r="B801" s="234"/>
      <c r="C801" s="235"/>
      <c r="D801" s="227" t="s">
        <v>175</v>
      </c>
      <c r="E801" s="235"/>
      <c r="F801" s="237" t="s">
        <v>2290</v>
      </c>
      <c r="G801" s="235"/>
      <c r="H801" s="238">
        <v>212.16</v>
      </c>
      <c r="I801" s="239"/>
      <c r="J801" s="235"/>
      <c r="K801" s="235"/>
      <c r="L801" s="240"/>
      <c r="M801" s="241"/>
      <c r="N801" s="242"/>
      <c r="O801" s="242"/>
      <c r="P801" s="242"/>
      <c r="Q801" s="242"/>
      <c r="R801" s="242"/>
      <c r="S801" s="242"/>
      <c r="T801" s="24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4" t="s">
        <v>175</v>
      </c>
      <c r="AU801" s="244" t="s">
        <v>81</v>
      </c>
      <c r="AV801" s="13" t="s">
        <v>81</v>
      </c>
      <c r="AW801" s="13" t="s">
        <v>4</v>
      </c>
      <c r="AX801" s="13" t="s">
        <v>79</v>
      </c>
      <c r="AY801" s="244" t="s">
        <v>162</v>
      </c>
    </row>
    <row r="802" s="2" customFormat="1" ht="24.15" customHeight="1">
      <c r="A802" s="40"/>
      <c r="B802" s="41"/>
      <c r="C802" s="214" t="s">
        <v>2291</v>
      </c>
      <c r="D802" s="214" t="s">
        <v>164</v>
      </c>
      <c r="E802" s="215" t="s">
        <v>2292</v>
      </c>
      <c r="F802" s="216" t="s">
        <v>2293</v>
      </c>
      <c r="G802" s="217" t="s">
        <v>300</v>
      </c>
      <c r="H802" s="218">
        <v>6.5999999999999996</v>
      </c>
      <c r="I802" s="219"/>
      <c r="J802" s="220">
        <f>ROUND(I802*H802,2)</f>
        <v>0</v>
      </c>
      <c r="K802" s="216" t="s">
        <v>168</v>
      </c>
      <c r="L802" s="46"/>
      <c r="M802" s="221" t="s">
        <v>19</v>
      </c>
      <c r="N802" s="222" t="s">
        <v>43</v>
      </c>
      <c r="O802" s="86"/>
      <c r="P802" s="223">
        <f>O802*H802</f>
        <v>0</v>
      </c>
      <c r="Q802" s="223">
        <v>0</v>
      </c>
      <c r="R802" s="223">
        <f>Q802*H802</f>
        <v>0</v>
      </c>
      <c r="S802" s="223">
        <v>0</v>
      </c>
      <c r="T802" s="224">
        <f>S802*H802</f>
        <v>0</v>
      </c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R802" s="225" t="s">
        <v>275</v>
      </c>
      <c r="AT802" s="225" t="s">
        <v>164</v>
      </c>
      <c r="AU802" s="225" t="s">
        <v>81</v>
      </c>
      <c r="AY802" s="19" t="s">
        <v>162</v>
      </c>
      <c r="BE802" s="226">
        <f>IF(N802="základní",J802,0)</f>
        <v>0</v>
      </c>
      <c r="BF802" s="226">
        <f>IF(N802="snížená",J802,0)</f>
        <v>0</v>
      </c>
      <c r="BG802" s="226">
        <f>IF(N802="zákl. přenesená",J802,0)</f>
        <v>0</v>
      </c>
      <c r="BH802" s="226">
        <f>IF(N802="sníž. přenesená",J802,0)</f>
        <v>0</v>
      </c>
      <c r="BI802" s="226">
        <f>IF(N802="nulová",J802,0)</f>
        <v>0</v>
      </c>
      <c r="BJ802" s="19" t="s">
        <v>79</v>
      </c>
      <c r="BK802" s="226">
        <f>ROUND(I802*H802,2)</f>
        <v>0</v>
      </c>
      <c r="BL802" s="19" t="s">
        <v>275</v>
      </c>
      <c r="BM802" s="225" t="s">
        <v>2294</v>
      </c>
    </row>
    <row r="803" s="2" customFormat="1">
      <c r="A803" s="40"/>
      <c r="B803" s="41"/>
      <c r="C803" s="42"/>
      <c r="D803" s="227" t="s">
        <v>171</v>
      </c>
      <c r="E803" s="42"/>
      <c r="F803" s="228" t="s">
        <v>2295</v>
      </c>
      <c r="G803" s="42"/>
      <c r="H803" s="42"/>
      <c r="I803" s="229"/>
      <c r="J803" s="42"/>
      <c r="K803" s="42"/>
      <c r="L803" s="46"/>
      <c r="M803" s="230"/>
      <c r="N803" s="231"/>
      <c r="O803" s="86"/>
      <c r="P803" s="86"/>
      <c r="Q803" s="86"/>
      <c r="R803" s="86"/>
      <c r="S803" s="86"/>
      <c r="T803" s="87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T803" s="19" t="s">
        <v>171</v>
      </c>
      <c r="AU803" s="19" t="s">
        <v>81</v>
      </c>
    </row>
    <row r="804" s="2" customFormat="1">
      <c r="A804" s="40"/>
      <c r="B804" s="41"/>
      <c r="C804" s="42"/>
      <c r="D804" s="232" t="s">
        <v>173</v>
      </c>
      <c r="E804" s="42"/>
      <c r="F804" s="233" t="s">
        <v>2296</v>
      </c>
      <c r="G804" s="42"/>
      <c r="H804" s="42"/>
      <c r="I804" s="229"/>
      <c r="J804" s="42"/>
      <c r="K804" s="42"/>
      <c r="L804" s="46"/>
      <c r="M804" s="230"/>
      <c r="N804" s="231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173</v>
      </c>
      <c r="AU804" s="19" t="s">
        <v>81</v>
      </c>
    </row>
    <row r="805" s="13" customFormat="1">
      <c r="A805" s="13"/>
      <c r="B805" s="234"/>
      <c r="C805" s="235"/>
      <c r="D805" s="227" t="s">
        <v>175</v>
      </c>
      <c r="E805" s="236" t="s">
        <v>19</v>
      </c>
      <c r="F805" s="237" t="s">
        <v>2297</v>
      </c>
      <c r="G805" s="235"/>
      <c r="H805" s="238">
        <v>6.5999999999999996</v>
      </c>
      <c r="I805" s="239"/>
      <c r="J805" s="235"/>
      <c r="K805" s="235"/>
      <c r="L805" s="240"/>
      <c r="M805" s="241"/>
      <c r="N805" s="242"/>
      <c r="O805" s="242"/>
      <c r="P805" s="242"/>
      <c r="Q805" s="242"/>
      <c r="R805" s="242"/>
      <c r="S805" s="242"/>
      <c r="T805" s="24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4" t="s">
        <v>175</v>
      </c>
      <c r="AU805" s="244" t="s">
        <v>81</v>
      </c>
      <c r="AV805" s="13" t="s">
        <v>81</v>
      </c>
      <c r="AW805" s="13" t="s">
        <v>33</v>
      </c>
      <c r="AX805" s="13" t="s">
        <v>72</v>
      </c>
      <c r="AY805" s="244" t="s">
        <v>162</v>
      </c>
    </row>
    <row r="806" s="14" customFormat="1">
      <c r="A806" s="14"/>
      <c r="B806" s="245"/>
      <c r="C806" s="246"/>
      <c r="D806" s="227" t="s">
        <v>175</v>
      </c>
      <c r="E806" s="247" t="s">
        <v>19</v>
      </c>
      <c r="F806" s="248" t="s">
        <v>177</v>
      </c>
      <c r="G806" s="246"/>
      <c r="H806" s="249">
        <v>6.5999999999999996</v>
      </c>
      <c r="I806" s="250"/>
      <c r="J806" s="246"/>
      <c r="K806" s="246"/>
      <c r="L806" s="251"/>
      <c r="M806" s="252"/>
      <c r="N806" s="253"/>
      <c r="O806" s="253"/>
      <c r="P806" s="253"/>
      <c r="Q806" s="253"/>
      <c r="R806" s="253"/>
      <c r="S806" s="253"/>
      <c r="T806" s="25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5" t="s">
        <v>175</v>
      </c>
      <c r="AU806" s="255" t="s">
        <v>81</v>
      </c>
      <c r="AV806" s="14" t="s">
        <v>169</v>
      </c>
      <c r="AW806" s="14" t="s">
        <v>33</v>
      </c>
      <c r="AX806" s="14" t="s">
        <v>79</v>
      </c>
      <c r="AY806" s="255" t="s">
        <v>162</v>
      </c>
    </row>
    <row r="807" s="2" customFormat="1" ht="21.75" customHeight="1">
      <c r="A807" s="40"/>
      <c r="B807" s="41"/>
      <c r="C807" s="256" t="s">
        <v>2298</v>
      </c>
      <c r="D807" s="256" t="s">
        <v>237</v>
      </c>
      <c r="E807" s="257" t="s">
        <v>2299</v>
      </c>
      <c r="F807" s="258" t="s">
        <v>2300</v>
      </c>
      <c r="G807" s="259" t="s">
        <v>300</v>
      </c>
      <c r="H807" s="260">
        <v>6.5999999999999996</v>
      </c>
      <c r="I807" s="261"/>
      <c r="J807" s="262">
        <f>ROUND(I807*H807,2)</f>
        <v>0</v>
      </c>
      <c r="K807" s="258" t="s">
        <v>168</v>
      </c>
      <c r="L807" s="263"/>
      <c r="M807" s="264" t="s">
        <v>19</v>
      </c>
      <c r="N807" s="265" t="s">
        <v>43</v>
      </c>
      <c r="O807" s="86"/>
      <c r="P807" s="223">
        <f>O807*H807</f>
        <v>0</v>
      </c>
      <c r="Q807" s="223">
        <v>0.00020000000000000001</v>
      </c>
      <c r="R807" s="223">
        <f>Q807*H807</f>
        <v>0.00132</v>
      </c>
      <c r="S807" s="223">
        <v>0</v>
      </c>
      <c r="T807" s="224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25" t="s">
        <v>378</v>
      </c>
      <c r="AT807" s="225" t="s">
        <v>237</v>
      </c>
      <c r="AU807" s="225" t="s">
        <v>81</v>
      </c>
      <c r="AY807" s="19" t="s">
        <v>162</v>
      </c>
      <c r="BE807" s="226">
        <f>IF(N807="základní",J807,0)</f>
        <v>0</v>
      </c>
      <c r="BF807" s="226">
        <f>IF(N807="snížená",J807,0)</f>
        <v>0</v>
      </c>
      <c r="BG807" s="226">
        <f>IF(N807="zákl. přenesená",J807,0)</f>
        <v>0</v>
      </c>
      <c r="BH807" s="226">
        <f>IF(N807="sníž. přenesená",J807,0)</f>
        <v>0</v>
      </c>
      <c r="BI807" s="226">
        <f>IF(N807="nulová",J807,0)</f>
        <v>0</v>
      </c>
      <c r="BJ807" s="19" t="s">
        <v>79</v>
      </c>
      <c r="BK807" s="226">
        <f>ROUND(I807*H807,2)</f>
        <v>0</v>
      </c>
      <c r="BL807" s="19" t="s">
        <v>275</v>
      </c>
      <c r="BM807" s="225" t="s">
        <v>2301</v>
      </c>
    </row>
    <row r="808" s="2" customFormat="1">
      <c r="A808" s="40"/>
      <c r="B808" s="41"/>
      <c r="C808" s="42"/>
      <c r="D808" s="227" t="s">
        <v>171</v>
      </c>
      <c r="E808" s="42"/>
      <c r="F808" s="228" t="s">
        <v>2300</v>
      </c>
      <c r="G808" s="42"/>
      <c r="H808" s="42"/>
      <c r="I808" s="229"/>
      <c r="J808" s="42"/>
      <c r="K808" s="42"/>
      <c r="L808" s="46"/>
      <c r="M808" s="230"/>
      <c r="N808" s="231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171</v>
      </c>
      <c r="AU808" s="19" t="s">
        <v>81</v>
      </c>
    </row>
    <row r="809" s="13" customFormat="1">
      <c r="A809" s="13"/>
      <c r="B809" s="234"/>
      <c r="C809" s="235"/>
      <c r="D809" s="227" t="s">
        <v>175</v>
      </c>
      <c r="E809" s="235"/>
      <c r="F809" s="237" t="s">
        <v>2302</v>
      </c>
      <c r="G809" s="235"/>
      <c r="H809" s="238">
        <v>6.5999999999999996</v>
      </c>
      <c r="I809" s="239"/>
      <c r="J809" s="235"/>
      <c r="K809" s="235"/>
      <c r="L809" s="240"/>
      <c r="M809" s="241"/>
      <c r="N809" s="242"/>
      <c r="O809" s="242"/>
      <c r="P809" s="242"/>
      <c r="Q809" s="242"/>
      <c r="R809" s="242"/>
      <c r="S809" s="242"/>
      <c r="T809" s="24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4" t="s">
        <v>175</v>
      </c>
      <c r="AU809" s="244" t="s">
        <v>81</v>
      </c>
      <c r="AV809" s="13" t="s">
        <v>81</v>
      </c>
      <c r="AW809" s="13" t="s">
        <v>4</v>
      </c>
      <c r="AX809" s="13" t="s">
        <v>79</v>
      </c>
      <c r="AY809" s="244" t="s">
        <v>162</v>
      </c>
    </row>
    <row r="810" s="2" customFormat="1" ht="24.15" customHeight="1">
      <c r="A810" s="40"/>
      <c r="B810" s="41"/>
      <c r="C810" s="214" t="s">
        <v>2303</v>
      </c>
      <c r="D810" s="214" t="s">
        <v>164</v>
      </c>
      <c r="E810" s="215" t="s">
        <v>2304</v>
      </c>
      <c r="F810" s="216" t="s">
        <v>2305</v>
      </c>
      <c r="G810" s="217" t="s">
        <v>245</v>
      </c>
      <c r="H810" s="218">
        <v>2.52</v>
      </c>
      <c r="I810" s="219"/>
      <c r="J810" s="220">
        <f>ROUND(I810*H810,2)</f>
        <v>0</v>
      </c>
      <c r="K810" s="216" t="s">
        <v>168</v>
      </c>
      <c r="L810" s="46"/>
      <c r="M810" s="221" t="s">
        <v>19</v>
      </c>
      <c r="N810" s="222" t="s">
        <v>43</v>
      </c>
      <c r="O810" s="86"/>
      <c r="P810" s="223">
        <f>O810*H810</f>
        <v>0</v>
      </c>
      <c r="Q810" s="223">
        <v>0</v>
      </c>
      <c r="R810" s="223">
        <f>Q810*H810</f>
        <v>0</v>
      </c>
      <c r="S810" s="223">
        <v>0</v>
      </c>
      <c r="T810" s="224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25" t="s">
        <v>275</v>
      </c>
      <c r="AT810" s="225" t="s">
        <v>164</v>
      </c>
      <c r="AU810" s="225" t="s">
        <v>81</v>
      </c>
      <c r="AY810" s="19" t="s">
        <v>162</v>
      </c>
      <c r="BE810" s="226">
        <f>IF(N810="základní",J810,0)</f>
        <v>0</v>
      </c>
      <c r="BF810" s="226">
        <f>IF(N810="snížená",J810,0)</f>
        <v>0</v>
      </c>
      <c r="BG810" s="226">
        <f>IF(N810="zákl. přenesená",J810,0)</f>
        <v>0</v>
      </c>
      <c r="BH810" s="226">
        <f>IF(N810="sníž. přenesená",J810,0)</f>
        <v>0</v>
      </c>
      <c r="BI810" s="226">
        <f>IF(N810="nulová",J810,0)</f>
        <v>0</v>
      </c>
      <c r="BJ810" s="19" t="s">
        <v>79</v>
      </c>
      <c r="BK810" s="226">
        <f>ROUND(I810*H810,2)</f>
        <v>0</v>
      </c>
      <c r="BL810" s="19" t="s">
        <v>275</v>
      </c>
      <c r="BM810" s="225" t="s">
        <v>2306</v>
      </c>
    </row>
    <row r="811" s="2" customFormat="1">
      <c r="A811" s="40"/>
      <c r="B811" s="41"/>
      <c r="C811" s="42"/>
      <c r="D811" s="227" t="s">
        <v>171</v>
      </c>
      <c r="E811" s="42"/>
      <c r="F811" s="228" t="s">
        <v>2307</v>
      </c>
      <c r="G811" s="42"/>
      <c r="H811" s="42"/>
      <c r="I811" s="229"/>
      <c r="J811" s="42"/>
      <c r="K811" s="42"/>
      <c r="L811" s="46"/>
      <c r="M811" s="230"/>
      <c r="N811" s="231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171</v>
      </c>
      <c r="AU811" s="19" t="s">
        <v>81</v>
      </c>
    </row>
    <row r="812" s="2" customFormat="1">
      <c r="A812" s="40"/>
      <c r="B812" s="41"/>
      <c r="C812" s="42"/>
      <c r="D812" s="232" t="s">
        <v>173</v>
      </c>
      <c r="E812" s="42"/>
      <c r="F812" s="233" t="s">
        <v>2308</v>
      </c>
      <c r="G812" s="42"/>
      <c r="H812" s="42"/>
      <c r="I812" s="229"/>
      <c r="J812" s="42"/>
      <c r="K812" s="42"/>
      <c r="L812" s="46"/>
      <c r="M812" s="230"/>
      <c r="N812" s="231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173</v>
      </c>
      <c r="AU812" s="19" t="s">
        <v>81</v>
      </c>
    </row>
    <row r="813" s="13" customFormat="1">
      <c r="A813" s="13"/>
      <c r="B813" s="234"/>
      <c r="C813" s="235"/>
      <c r="D813" s="227" t="s">
        <v>175</v>
      </c>
      <c r="E813" s="236" t="s">
        <v>19</v>
      </c>
      <c r="F813" s="237" t="s">
        <v>2309</v>
      </c>
      <c r="G813" s="235"/>
      <c r="H813" s="238">
        <v>2.52</v>
      </c>
      <c r="I813" s="239"/>
      <c r="J813" s="235"/>
      <c r="K813" s="235"/>
      <c r="L813" s="240"/>
      <c r="M813" s="241"/>
      <c r="N813" s="242"/>
      <c r="O813" s="242"/>
      <c r="P813" s="242"/>
      <c r="Q813" s="242"/>
      <c r="R813" s="242"/>
      <c r="S813" s="242"/>
      <c r="T813" s="24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4" t="s">
        <v>175</v>
      </c>
      <c r="AU813" s="244" t="s">
        <v>81</v>
      </c>
      <c r="AV813" s="13" t="s">
        <v>81</v>
      </c>
      <c r="AW813" s="13" t="s">
        <v>33</v>
      </c>
      <c r="AX813" s="13" t="s">
        <v>72</v>
      </c>
      <c r="AY813" s="244" t="s">
        <v>162</v>
      </c>
    </row>
    <row r="814" s="14" customFormat="1">
      <c r="A814" s="14"/>
      <c r="B814" s="245"/>
      <c r="C814" s="246"/>
      <c r="D814" s="227" t="s">
        <v>175</v>
      </c>
      <c r="E814" s="247" t="s">
        <v>19</v>
      </c>
      <c r="F814" s="248" t="s">
        <v>177</v>
      </c>
      <c r="G814" s="246"/>
      <c r="H814" s="249">
        <v>2.52</v>
      </c>
      <c r="I814" s="250"/>
      <c r="J814" s="246"/>
      <c r="K814" s="246"/>
      <c r="L814" s="251"/>
      <c r="M814" s="252"/>
      <c r="N814" s="253"/>
      <c r="O814" s="253"/>
      <c r="P814" s="253"/>
      <c r="Q814" s="253"/>
      <c r="R814" s="253"/>
      <c r="S814" s="253"/>
      <c r="T814" s="25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5" t="s">
        <v>175</v>
      </c>
      <c r="AU814" s="255" t="s">
        <v>81</v>
      </c>
      <c r="AV814" s="14" t="s">
        <v>169</v>
      </c>
      <c r="AW814" s="14" t="s">
        <v>33</v>
      </c>
      <c r="AX814" s="14" t="s">
        <v>79</v>
      </c>
      <c r="AY814" s="255" t="s">
        <v>162</v>
      </c>
    </row>
    <row r="815" s="2" customFormat="1" ht="16.5" customHeight="1">
      <c r="A815" s="40"/>
      <c r="B815" s="41"/>
      <c r="C815" s="256" t="s">
        <v>2310</v>
      </c>
      <c r="D815" s="256" t="s">
        <v>237</v>
      </c>
      <c r="E815" s="257" t="s">
        <v>2311</v>
      </c>
      <c r="F815" s="258" t="s">
        <v>2312</v>
      </c>
      <c r="G815" s="259" t="s">
        <v>245</v>
      </c>
      <c r="H815" s="260">
        <v>2.52</v>
      </c>
      <c r="I815" s="261"/>
      <c r="J815" s="262">
        <f>ROUND(I815*H815,2)</f>
        <v>0</v>
      </c>
      <c r="K815" s="258" t="s">
        <v>168</v>
      </c>
      <c r="L815" s="263"/>
      <c r="M815" s="264" t="s">
        <v>19</v>
      </c>
      <c r="N815" s="265" t="s">
        <v>43</v>
      </c>
      <c r="O815" s="86"/>
      <c r="P815" s="223">
        <f>O815*H815</f>
        <v>0</v>
      </c>
      <c r="Q815" s="223">
        <v>0.016</v>
      </c>
      <c r="R815" s="223">
        <f>Q815*H815</f>
        <v>0.040320000000000002</v>
      </c>
      <c r="S815" s="223">
        <v>0</v>
      </c>
      <c r="T815" s="224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25" t="s">
        <v>378</v>
      </c>
      <c r="AT815" s="225" t="s">
        <v>237</v>
      </c>
      <c r="AU815" s="225" t="s">
        <v>81</v>
      </c>
      <c r="AY815" s="19" t="s">
        <v>162</v>
      </c>
      <c r="BE815" s="226">
        <f>IF(N815="základní",J815,0)</f>
        <v>0</v>
      </c>
      <c r="BF815" s="226">
        <f>IF(N815="snížená",J815,0)</f>
        <v>0</v>
      </c>
      <c r="BG815" s="226">
        <f>IF(N815="zákl. přenesená",J815,0)</f>
        <v>0</v>
      </c>
      <c r="BH815" s="226">
        <f>IF(N815="sníž. přenesená",J815,0)</f>
        <v>0</v>
      </c>
      <c r="BI815" s="226">
        <f>IF(N815="nulová",J815,0)</f>
        <v>0</v>
      </c>
      <c r="BJ815" s="19" t="s">
        <v>79</v>
      </c>
      <c r="BK815" s="226">
        <f>ROUND(I815*H815,2)</f>
        <v>0</v>
      </c>
      <c r="BL815" s="19" t="s">
        <v>275</v>
      </c>
      <c r="BM815" s="225" t="s">
        <v>2313</v>
      </c>
    </row>
    <row r="816" s="2" customFormat="1">
      <c r="A816" s="40"/>
      <c r="B816" s="41"/>
      <c r="C816" s="42"/>
      <c r="D816" s="227" t="s">
        <v>171</v>
      </c>
      <c r="E816" s="42"/>
      <c r="F816" s="228" t="s">
        <v>2312</v>
      </c>
      <c r="G816" s="42"/>
      <c r="H816" s="42"/>
      <c r="I816" s="229"/>
      <c r="J816" s="42"/>
      <c r="K816" s="42"/>
      <c r="L816" s="46"/>
      <c r="M816" s="230"/>
      <c r="N816" s="231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171</v>
      </c>
      <c r="AU816" s="19" t="s">
        <v>81</v>
      </c>
    </row>
    <row r="817" s="13" customFormat="1">
      <c r="A817" s="13"/>
      <c r="B817" s="234"/>
      <c r="C817" s="235"/>
      <c r="D817" s="227" t="s">
        <v>175</v>
      </c>
      <c r="E817" s="235"/>
      <c r="F817" s="237" t="s">
        <v>2314</v>
      </c>
      <c r="G817" s="235"/>
      <c r="H817" s="238">
        <v>2.52</v>
      </c>
      <c r="I817" s="239"/>
      <c r="J817" s="235"/>
      <c r="K817" s="235"/>
      <c r="L817" s="240"/>
      <c r="M817" s="241"/>
      <c r="N817" s="242"/>
      <c r="O817" s="242"/>
      <c r="P817" s="242"/>
      <c r="Q817" s="242"/>
      <c r="R817" s="242"/>
      <c r="S817" s="242"/>
      <c r="T817" s="24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4" t="s">
        <v>175</v>
      </c>
      <c r="AU817" s="244" t="s">
        <v>81</v>
      </c>
      <c r="AV817" s="13" t="s">
        <v>81</v>
      </c>
      <c r="AW817" s="13" t="s">
        <v>4</v>
      </c>
      <c r="AX817" s="13" t="s">
        <v>79</v>
      </c>
      <c r="AY817" s="244" t="s">
        <v>162</v>
      </c>
    </row>
    <row r="818" s="2" customFormat="1" ht="24.15" customHeight="1">
      <c r="A818" s="40"/>
      <c r="B818" s="41"/>
      <c r="C818" s="214" t="s">
        <v>1166</v>
      </c>
      <c r="D818" s="214" t="s">
        <v>164</v>
      </c>
      <c r="E818" s="215" t="s">
        <v>2315</v>
      </c>
      <c r="F818" s="216" t="s">
        <v>2316</v>
      </c>
      <c r="G818" s="217" t="s">
        <v>245</v>
      </c>
      <c r="H818" s="218">
        <v>2.52</v>
      </c>
      <c r="I818" s="219"/>
      <c r="J818" s="220">
        <f>ROUND(I818*H818,2)</f>
        <v>0</v>
      </c>
      <c r="K818" s="216" t="s">
        <v>168</v>
      </c>
      <c r="L818" s="46"/>
      <c r="M818" s="221" t="s">
        <v>19</v>
      </c>
      <c r="N818" s="222" t="s">
        <v>43</v>
      </c>
      <c r="O818" s="86"/>
      <c r="P818" s="223">
        <f>O818*H818</f>
        <v>0</v>
      </c>
      <c r="Q818" s="223">
        <v>0</v>
      </c>
      <c r="R818" s="223">
        <f>Q818*H818</f>
        <v>0</v>
      </c>
      <c r="S818" s="223">
        <v>0</v>
      </c>
      <c r="T818" s="224">
        <f>S818*H818</f>
        <v>0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25" t="s">
        <v>275</v>
      </c>
      <c r="AT818" s="225" t="s">
        <v>164</v>
      </c>
      <c r="AU818" s="225" t="s">
        <v>81</v>
      </c>
      <c r="AY818" s="19" t="s">
        <v>162</v>
      </c>
      <c r="BE818" s="226">
        <f>IF(N818="základní",J818,0)</f>
        <v>0</v>
      </c>
      <c r="BF818" s="226">
        <f>IF(N818="snížená",J818,0)</f>
        <v>0</v>
      </c>
      <c r="BG818" s="226">
        <f>IF(N818="zákl. přenesená",J818,0)</f>
        <v>0</v>
      </c>
      <c r="BH818" s="226">
        <f>IF(N818="sníž. přenesená",J818,0)</f>
        <v>0</v>
      </c>
      <c r="BI818" s="226">
        <f>IF(N818="nulová",J818,0)</f>
        <v>0</v>
      </c>
      <c r="BJ818" s="19" t="s">
        <v>79</v>
      </c>
      <c r="BK818" s="226">
        <f>ROUND(I818*H818,2)</f>
        <v>0</v>
      </c>
      <c r="BL818" s="19" t="s">
        <v>275</v>
      </c>
      <c r="BM818" s="225" t="s">
        <v>2317</v>
      </c>
    </row>
    <row r="819" s="2" customFormat="1">
      <c r="A819" s="40"/>
      <c r="B819" s="41"/>
      <c r="C819" s="42"/>
      <c r="D819" s="227" t="s">
        <v>171</v>
      </c>
      <c r="E819" s="42"/>
      <c r="F819" s="228" t="s">
        <v>2318</v>
      </c>
      <c r="G819" s="42"/>
      <c r="H819" s="42"/>
      <c r="I819" s="229"/>
      <c r="J819" s="42"/>
      <c r="K819" s="42"/>
      <c r="L819" s="46"/>
      <c r="M819" s="230"/>
      <c r="N819" s="231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171</v>
      </c>
      <c r="AU819" s="19" t="s">
        <v>81</v>
      </c>
    </row>
    <row r="820" s="2" customFormat="1">
      <c r="A820" s="40"/>
      <c r="B820" s="41"/>
      <c r="C820" s="42"/>
      <c r="D820" s="232" t="s">
        <v>173</v>
      </c>
      <c r="E820" s="42"/>
      <c r="F820" s="233" t="s">
        <v>2319</v>
      </c>
      <c r="G820" s="42"/>
      <c r="H820" s="42"/>
      <c r="I820" s="229"/>
      <c r="J820" s="42"/>
      <c r="K820" s="42"/>
      <c r="L820" s="46"/>
      <c r="M820" s="230"/>
      <c r="N820" s="231"/>
      <c r="O820" s="86"/>
      <c r="P820" s="86"/>
      <c r="Q820" s="86"/>
      <c r="R820" s="86"/>
      <c r="S820" s="86"/>
      <c r="T820" s="87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T820" s="19" t="s">
        <v>173</v>
      </c>
      <c r="AU820" s="19" t="s">
        <v>81</v>
      </c>
    </row>
    <row r="821" s="2" customFormat="1" ht="24.15" customHeight="1">
      <c r="A821" s="40"/>
      <c r="B821" s="41"/>
      <c r="C821" s="256" t="s">
        <v>2320</v>
      </c>
      <c r="D821" s="256" t="s">
        <v>237</v>
      </c>
      <c r="E821" s="257" t="s">
        <v>2321</v>
      </c>
      <c r="F821" s="258" t="s">
        <v>2322</v>
      </c>
      <c r="G821" s="259" t="s">
        <v>245</v>
      </c>
      <c r="H821" s="260">
        <v>2.52</v>
      </c>
      <c r="I821" s="261"/>
      <c r="J821" s="262">
        <f>ROUND(I821*H821,2)</f>
        <v>0</v>
      </c>
      <c r="K821" s="258" t="s">
        <v>168</v>
      </c>
      <c r="L821" s="263"/>
      <c r="M821" s="264" t="s">
        <v>19</v>
      </c>
      <c r="N821" s="265" t="s">
        <v>43</v>
      </c>
      <c r="O821" s="86"/>
      <c r="P821" s="223">
        <f>O821*H821</f>
        <v>0</v>
      </c>
      <c r="Q821" s="223">
        <v>0.02</v>
      </c>
      <c r="R821" s="223">
        <f>Q821*H821</f>
        <v>0.0504</v>
      </c>
      <c r="S821" s="223">
        <v>0</v>
      </c>
      <c r="T821" s="224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25" t="s">
        <v>378</v>
      </c>
      <c r="AT821" s="225" t="s">
        <v>237</v>
      </c>
      <c r="AU821" s="225" t="s">
        <v>81</v>
      </c>
      <c r="AY821" s="19" t="s">
        <v>162</v>
      </c>
      <c r="BE821" s="226">
        <f>IF(N821="základní",J821,0)</f>
        <v>0</v>
      </c>
      <c r="BF821" s="226">
        <f>IF(N821="snížená",J821,0)</f>
        <v>0</v>
      </c>
      <c r="BG821" s="226">
        <f>IF(N821="zákl. přenesená",J821,0)</f>
        <v>0</v>
      </c>
      <c r="BH821" s="226">
        <f>IF(N821="sníž. přenesená",J821,0)</f>
        <v>0</v>
      </c>
      <c r="BI821" s="226">
        <f>IF(N821="nulová",J821,0)</f>
        <v>0</v>
      </c>
      <c r="BJ821" s="19" t="s">
        <v>79</v>
      </c>
      <c r="BK821" s="226">
        <f>ROUND(I821*H821,2)</f>
        <v>0</v>
      </c>
      <c r="BL821" s="19" t="s">
        <v>275</v>
      </c>
      <c r="BM821" s="225" t="s">
        <v>2323</v>
      </c>
    </row>
    <row r="822" s="2" customFormat="1">
      <c r="A822" s="40"/>
      <c r="B822" s="41"/>
      <c r="C822" s="42"/>
      <c r="D822" s="227" t="s">
        <v>171</v>
      </c>
      <c r="E822" s="42"/>
      <c r="F822" s="228" t="s">
        <v>2322</v>
      </c>
      <c r="G822" s="42"/>
      <c r="H822" s="42"/>
      <c r="I822" s="229"/>
      <c r="J822" s="42"/>
      <c r="K822" s="42"/>
      <c r="L822" s="46"/>
      <c r="M822" s="230"/>
      <c r="N822" s="231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171</v>
      </c>
      <c r="AU822" s="19" t="s">
        <v>81</v>
      </c>
    </row>
    <row r="823" s="2" customFormat="1" ht="24.15" customHeight="1">
      <c r="A823" s="40"/>
      <c r="B823" s="41"/>
      <c r="C823" s="214" t="s">
        <v>2324</v>
      </c>
      <c r="D823" s="214" t="s">
        <v>164</v>
      </c>
      <c r="E823" s="215" t="s">
        <v>2325</v>
      </c>
      <c r="F823" s="216" t="s">
        <v>2326</v>
      </c>
      <c r="G823" s="217" t="s">
        <v>300</v>
      </c>
      <c r="H823" s="218">
        <v>39.950000000000003</v>
      </c>
      <c r="I823" s="219"/>
      <c r="J823" s="220">
        <f>ROUND(I823*H823,2)</f>
        <v>0</v>
      </c>
      <c r="K823" s="216" t="s">
        <v>168</v>
      </c>
      <c r="L823" s="46"/>
      <c r="M823" s="221" t="s">
        <v>19</v>
      </c>
      <c r="N823" s="222" t="s">
        <v>43</v>
      </c>
      <c r="O823" s="86"/>
      <c r="P823" s="223">
        <f>O823*H823</f>
        <v>0</v>
      </c>
      <c r="Q823" s="223">
        <v>6.0000000000000002E-05</v>
      </c>
      <c r="R823" s="223">
        <f>Q823*H823</f>
        <v>0.0023970000000000003</v>
      </c>
      <c r="S823" s="223">
        <v>0</v>
      </c>
      <c r="T823" s="224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25" t="s">
        <v>275</v>
      </c>
      <c r="AT823" s="225" t="s">
        <v>164</v>
      </c>
      <c r="AU823" s="225" t="s">
        <v>81</v>
      </c>
      <c r="AY823" s="19" t="s">
        <v>162</v>
      </c>
      <c r="BE823" s="226">
        <f>IF(N823="základní",J823,0)</f>
        <v>0</v>
      </c>
      <c r="BF823" s="226">
        <f>IF(N823="snížená",J823,0)</f>
        <v>0</v>
      </c>
      <c r="BG823" s="226">
        <f>IF(N823="zákl. přenesená",J823,0)</f>
        <v>0</v>
      </c>
      <c r="BH823" s="226">
        <f>IF(N823="sníž. přenesená",J823,0)</f>
        <v>0</v>
      </c>
      <c r="BI823" s="226">
        <f>IF(N823="nulová",J823,0)</f>
        <v>0</v>
      </c>
      <c r="BJ823" s="19" t="s">
        <v>79</v>
      </c>
      <c r="BK823" s="226">
        <f>ROUND(I823*H823,2)</f>
        <v>0</v>
      </c>
      <c r="BL823" s="19" t="s">
        <v>275</v>
      </c>
      <c r="BM823" s="225" t="s">
        <v>2327</v>
      </c>
    </row>
    <row r="824" s="2" customFormat="1">
      <c r="A824" s="40"/>
      <c r="B824" s="41"/>
      <c r="C824" s="42"/>
      <c r="D824" s="227" t="s">
        <v>171</v>
      </c>
      <c r="E824" s="42"/>
      <c r="F824" s="228" t="s">
        <v>2328</v>
      </c>
      <c r="G824" s="42"/>
      <c r="H824" s="42"/>
      <c r="I824" s="229"/>
      <c r="J824" s="42"/>
      <c r="K824" s="42"/>
      <c r="L824" s="46"/>
      <c r="M824" s="230"/>
      <c r="N824" s="231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171</v>
      </c>
      <c r="AU824" s="19" t="s">
        <v>81</v>
      </c>
    </row>
    <row r="825" s="2" customFormat="1">
      <c r="A825" s="40"/>
      <c r="B825" s="41"/>
      <c r="C825" s="42"/>
      <c r="D825" s="232" t="s">
        <v>173</v>
      </c>
      <c r="E825" s="42"/>
      <c r="F825" s="233" t="s">
        <v>2329</v>
      </c>
      <c r="G825" s="42"/>
      <c r="H825" s="42"/>
      <c r="I825" s="229"/>
      <c r="J825" s="42"/>
      <c r="K825" s="42"/>
      <c r="L825" s="46"/>
      <c r="M825" s="230"/>
      <c r="N825" s="231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173</v>
      </c>
      <c r="AU825" s="19" t="s">
        <v>81</v>
      </c>
    </row>
    <row r="826" s="13" customFormat="1">
      <c r="A826" s="13"/>
      <c r="B826" s="234"/>
      <c r="C826" s="235"/>
      <c r="D826" s="227" t="s">
        <v>175</v>
      </c>
      <c r="E826" s="236" t="s">
        <v>19</v>
      </c>
      <c r="F826" s="237" t="s">
        <v>2330</v>
      </c>
      <c r="G826" s="235"/>
      <c r="H826" s="238">
        <v>6.8499999999999996</v>
      </c>
      <c r="I826" s="239"/>
      <c r="J826" s="235"/>
      <c r="K826" s="235"/>
      <c r="L826" s="240"/>
      <c r="M826" s="241"/>
      <c r="N826" s="242"/>
      <c r="O826" s="242"/>
      <c r="P826" s="242"/>
      <c r="Q826" s="242"/>
      <c r="R826" s="242"/>
      <c r="S826" s="242"/>
      <c r="T826" s="24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4" t="s">
        <v>175</v>
      </c>
      <c r="AU826" s="244" t="s">
        <v>81</v>
      </c>
      <c r="AV826" s="13" t="s">
        <v>81</v>
      </c>
      <c r="AW826" s="13" t="s">
        <v>33</v>
      </c>
      <c r="AX826" s="13" t="s">
        <v>72</v>
      </c>
      <c r="AY826" s="244" t="s">
        <v>162</v>
      </c>
    </row>
    <row r="827" s="13" customFormat="1">
      <c r="A827" s="13"/>
      <c r="B827" s="234"/>
      <c r="C827" s="235"/>
      <c r="D827" s="227" t="s">
        <v>175</v>
      </c>
      <c r="E827" s="236" t="s">
        <v>19</v>
      </c>
      <c r="F827" s="237" t="s">
        <v>2331</v>
      </c>
      <c r="G827" s="235"/>
      <c r="H827" s="238">
        <v>5.75</v>
      </c>
      <c r="I827" s="239"/>
      <c r="J827" s="235"/>
      <c r="K827" s="235"/>
      <c r="L827" s="240"/>
      <c r="M827" s="241"/>
      <c r="N827" s="242"/>
      <c r="O827" s="242"/>
      <c r="P827" s="242"/>
      <c r="Q827" s="242"/>
      <c r="R827" s="242"/>
      <c r="S827" s="242"/>
      <c r="T827" s="24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4" t="s">
        <v>175</v>
      </c>
      <c r="AU827" s="244" t="s">
        <v>81</v>
      </c>
      <c r="AV827" s="13" t="s">
        <v>81</v>
      </c>
      <c r="AW827" s="13" t="s">
        <v>33</v>
      </c>
      <c r="AX827" s="13" t="s">
        <v>72</v>
      </c>
      <c r="AY827" s="244" t="s">
        <v>162</v>
      </c>
    </row>
    <row r="828" s="13" customFormat="1">
      <c r="A828" s="13"/>
      <c r="B828" s="234"/>
      <c r="C828" s="235"/>
      <c r="D828" s="227" t="s">
        <v>175</v>
      </c>
      <c r="E828" s="236" t="s">
        <v>19</v>
      </c>
      <c r="F828" s="237" t="s">
        <v>2332</v>
      </c>
      <c r="G828" s="235"/>
      <c r="H828" s="238">
        <v>5.75</v>
      </c>
      <c r="I828" s="239"/>
      <c r="J828" s="235"/>
      <c r="K828" s="235"/>
      <c r="L828" s="240"/>
      <c r="M828" s="241"/>
      <c r="N828" s="242"/>
      <c r="O828" s="242"/>
      <c r="P828" s="242"/>
      <c r="Q828" s="242"/>
      <c r="R828" s="242"/>
      <c r="S828" s="242"/>
      <c r="T828" s="24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4" t="s">
        <v>175</v>
      </c>
      <c r="AU828" s="244" t="s">
        <v>81</v>
      </c>
      <c r="AV828" s="13" t="s">
        <v>81</v>
      </c>
      <c r="AW828" s="13" t="s">
        <v>33</v>
      </c>
      <c r="AX828" s="13" t="s">
        <v>72</v>
      </c>
      <c r="AY828" s="244" t="s">
        <v>162</v>
      </c>
    </row>
    <row r="829" s="13" customFormat="1">
      <c r="A829" s="13"/>
      <c r="B829" s="234"/>
      <c r="C829" s="235"/>
      <c r="D829" s="227" t="s">
        <v>175</v>
      </c>
      <c r="E829" s="236" t="s">
        <v>19</v>
      </c>
      <c r="F829" s="237" t="s">
        <v>2333</v>
      </c>
      <c r="G829" s="235"/>
      <c r="H829" s="238">
        <v>5.2000000000000002</v>
      </c>
      <c r="I829" s="239"/>
      <c r="J829" s="235"/>
      <c r="K829" s="235"/>
      <c r="L829" s="240"/>
      <c r="M829" s="241"/>
      <c r="N829" s="242"/>
      <c r="O829" s="242"/>
      <c r="P829" s="242"/>
      <c r="Q829" s="242"/>
      <c r="R829" s="242"/>
      <c r="S829" s="242"/>
      <c r="T829" s="24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4" t="s">
        <v>175</v>
      </c>
      <c r="AU829" s="244" t="s">
        <v>81</v>
      </c>
      <c r="AV829" s="13" t="s">
        <v>81</v>
      </c>
      <c r="AW829" s="13" t="s">
        <v>33</v>
      </c>
      <c r="AX829" s="13" t="s">
        <v>72</v>
      </c>
      <c r="AY829" s="244" t="s">
        <v>162</v>
      </c>
    </row>
    <row r="830" s="13" customFormat="1">
      <c r="A830" s="13"/>
      <c r="B830" s="234"/>
      <c r="C830" s="235"/>
      <c r="D830" s="227" t="s">
        <v>175</v>
      </c>
      <c r="E830" s="236" t="s">
        <v>19</v>
      </c>
      <c r="F830" s="237" t="s">
        <v>2334</v>
      </c>
      <c r="G830" s="235"/>
      <c r="H830" s="238">
        <v>5.2000000000000002</v>
      </c>
      <c r="I830" s="239"/>
      <c r="J830" s="235"/>
      <c r="K830" s="235"/>
      <c r="L830" s="240"/>
      <c r="M830" s="241"/>
      <c r="N830" s="242"/>
      <c r="O830" s="242"/>
      <c r="P830" s="242"/>
      <c r="Q830" s="242"/>
      <c r="R830" s="242"/>
      <c r="S830" s="242"/>
      <c r="T830" s="24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4" t="s">
        <v>175</v>
      </c>
      <c r="AU830" s="244" t="s">
        <v>81</v>
      </c>
      <c r="AV830" s="13" t="s">
        <v>81</v>
      </c>
      <c r="AW830" s="13" t="s">
        <v>33</v>
      </c>
      <c r="AX830" s="13" t="s">
        <v>72</v>
      </c>
      <c r="AY830" s="244" t="s">
        <v>162</v>
      </c>
    </row>
    <row r="831" s="13" customFormat="1">
      <c r="A831" s="13"/>
      <c r="B831" s="234"/>
      <c r="C831" s="235"/>
      <c r="D831" s="227" t="s">
        <v>175</v>
      </c>
      <c r="E831" s="236" t="s">
        <v>19</v>
      </c>
      <c r="F831" s="237" t="s">
        <v>2335</v>
      </c>
      <c r="G831" s="235"/>
      <c r="H831" s="238">
        <v>11.199999999999999</v>
      </c>
      <c r="I831" s="239"/>
      <c r="J831" s="235"/>
      <c r="K831" s="235"/>
      <c r="L831" s="240"/>
      <c r="M831" s="241"/>
      <c r="N831" s="242"/>
      <c r="O831" s="242"/>
      <c r="P831" s="242"/>
      <c r="Q831" s="242"/>
      <c r="R831" s="242"/>
      <c r="S831" s="242"/>
      <c r="T831" s="24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4" t="s">
        <v>175</v>
      </c>
      <c r="AU831" s="244" t="s">
        <v>81</v>
      </c>
      <c r="AV831" s="13" t="s">
        <v>81</v>
      </c>
      <c r="AW831" s="13" t="s">
        <v>33</v>
      </c>
      <c r="AX831" s="13" t="s">
        <v>72</v>
      </c>
      <c r="AY831" s="244" t="s">
        <v>162</v>
      </c>
    </row>
    <row r="832" s="14" customFormat="1">
      <c r="A832" s="14"/>
      <c r="B832" s="245"/>
      <c r="C832" s="246"/>
      <c r="D832" s="227" t="s">
        <v>175</v>
      </c>
      <c r="E832" s="247" t="s">
        <v>19</v>
      </c>
      <c r="F832" s="248" t="s">
        <v>177</v>
      </c>
      <c r="G832" s="246"/>
      <c r="H832" s="249">
        <v>39.950000000000003</v>
      </c>
      <c r="I832" s="250"/>
      <c r="J832" s="246"/>
      <c r="K832" s="246"/>
      <c r="L832" s="251"/>
      <c r="M832" s="252"/>
      <c r="N832" s="253"/>
      <c r="O832" s="253"/>
      <c r="P832" s="253"/>
      <c r="Q832" s="253"/>
      <c r="R832" s="253"/>
      <c r="S832" s="253"/>
      <c r="T832" s="25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5" t="s">
        <v>175</v>
      </c>
      <c r="AU832" s="255" t="s">
        <v>81</v>
      </c>
      <c r="AV832" s="14" t="s">
        <v>169</v>
      </c>
      <c r="AW832" s="14" t="s">
        <v>33</v>
      </c>
      <c r="AX832" s="14" t="s">
        <v>79</v>
      </c>
      <c r="AY832" s="255" t="s">
        <v>162</v>
      </c>
    </row>
    <row r="833" s="2" customFormat="1" ht="24.15" customHeight="1">
      <c r="A833" s="40"/>
      <c r="B833" s="41"/>
      <c r="C833" s="214" t="s">
        <v>2336</v>
      </c>
      <c r="D833" s="214" t="s">
        <v>164</v>
      </c>
      <c r="E833" s="215" t="s">
        <v>2337</v>
      </c>
      <c r="F833" s="216" t="s">
        <v>2338</v>
      </c>
      <c r="G833" s="217" t="s">
        <v>300</v>
      </c>
      <c r="H833" s="218">
        <v>39.950000000000003</v>
      </c>
      <c r="I833" s="219"/>
      <c r="J833" s="220">
        <f>ROUND(I833*H833,2)</f>
        <v>0</v>
      </c>
      <c r="K833" s="216" t="s">
        <v>168</v>
      </c>
      <c r="L833" s="46"/>
      <c r="M833" s="221" t="s">
        <v>19</v>
      </c>
      <c r="N833" s="222" t="s">
        <v>43</v>
      </c>
      <c r="O833" s="86"/>
      <c r="P833" s="223">
        <f>O833*H833</f>
        <v>0</v>
      </c>
      <c r="Q833" s="223">
        <v>6.9999999999999994E-05</v>
      </c>
      <c r="R833" s="223">
        <f>Q833*H833</f>
        <v>0.0027964999999999999</v>
      </c>
      <c r="S833" s="223">
        <v>0</v>
      </c>
      <c r="T833" s="224">
        <f>S833*H833</f>
        <v>0</v>
      </c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R833" s="225" t="s">
        <v>275</v>
      </c>
      <c r="AT833" s="225" t="s">
        <v>164</v>
      </c>
      <c r="AU833" s="225" t="s">
        <v>81</v>
      </c>
      <c r="AY833" s="19" t="s">
        <v>162</v>
      </c>
      <c r="BE833" s="226">
        <f>IF(N833="základní",J833,0)</f>
        <v>0</v>
      </c>
      <c r="BF833" s="226">
        <f>IF(N833="snížená",J833,0)</f>
        <v>0</v>
      </c>
      <c r="BG833" s="226">
        <f>IF(N833="zákl. přenesená",J833,0)</f>
        <v>0</v>
      </c>
      <c r="BH833" s="226">
        <f>IF(N833="sníž. přenesená",J833,0)</f>
        <v>0</v>
      </c>
      <c r="BI833" s="226">
        <f>IF(N833="nulová",J833,0)</f>
        <v>0</v>
      </c>
      <c r="BJ833" s="19" t="s">
        <v>79</v>
      </c>
      <c r="BK833" s="226">
        <f>ROUND(I833*H833,2)</f>
        <v>0</v>
      </c>
      <c r="BL833" s="19" t="s">
        <v>275</v>
      </c>
      <c r="BM833" s="225" t="s">
        <v>2339</v>
      </c>
    </row>
    <row r="834" s="2" customFormat="1">
      <c r="A834" s="40"/>
      <c r="B834" s="41"/>
      <c r="C834" s="42"/>
      <c r="D834" s="227" t="s">
        <v>171</v>
      </c>
      <c r="E834" s="42"/>
      <c r="F834" s="228" t="s">
        <v>2340</v>
      </c>
      <c r="G834" s="42"/>
      <c r="H834" s="42"/>
      <c r="I834" s="229"/>
      <c r="J834" s="42"/>
      <c r="K834" s="42"/>
      <c r="L834" s="46"/>
      <c r="M834" s="230"/>
      <c r="N834" s="231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171</v>
      </c>
      <c r="AU834" s="19" t="s">
        <v>81</v>
      </c>
    </row>
    <row r="835" s="2" customFormat="1">
      <c r="A835" s="40"/>
      <c r="B835" s="41"/>
      <c r="C835" s="42"/>
      <c r="D835" s="232" t="s">
        <v>173</v>
      </c>
      <c r="E835" s="42"/>
      <c r="F835" s="233" t="s">
        <v>2341</v>
      </c>
      <c r="G835" s="42"/>
      <c r="H835" s="42"/>
      <c r="I835" s="229"/>
      <c r="J835" s="42"/>
      <c r="K835" s="42"/>
      <c r="L835" s="46"/>
      <c r="M835" s="230"/>
      <c r="N835" s="231"/>
      <c r="O835" s="86"/>
      <c r="P835" s="86"/>
      <c r="Q835" s="86"/>
      <c r="R835" s="86"/>
      <c r="S835" s="86"/>
      <c r="T835" s="87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9" t="s">
        <v>173</v>
      </c>
      <c r="AU835" s="19" t="s">
        <v>81</v>
      </c>
    </row>
    <row r="836" s="13" customFormat="1">
      <c r="A836" s="13"/>
      <c r="B836" s="234"/>
      <c r="C836" s="235"/>
      <c r="D836" s="227" t="s">
        <v>175</v>
      </c>
      <c r="E836" s="236" t="s">
        <v>19</v>
      </c>
      <c r="F836" s="237" t="s">
        <v>2330</v>
      </c>
      <c r="G836" s="235"/>
      <c r="H836" s="238">
        <v>6.8499999999999996</v>
      </c>
      <c r="I836" s="239"/>
      <c r="J836" s="235"/>
      <c r="K836" s="235"/>
      <c r="L836" s="240"/>
      <c r="M836" s="241"/>
      <c r="N836" s="242"/>
      <c r="O836" s="242"/>
      <c r="P836" s="242"/>
      <c r="Q836" s="242"/>
      <c r="R836" s="242"/>
      <c r="S836" s="242"/>
      <c r="T836" s="24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4" t="s">
        <v>175</v>
      </c>
      <c r="AU836" s="244" t="s">
        <v>81</v>
      </c>
      <c r="AV836" s="13" t="s">
        <v>81</v>
      </c>
      <c r="AW836" s="13" t="s">
        <v>33</v>
      </c>
      <c r="AX836" s="13" t="s">
        <v>72</v>
      </c>
      <c r="AY836" s="244" t="s">
        <v>162</v>
      </c>
    </row>
    <row r="837" s="13" customFormat="1">
      <c r="A837" s="13"/>
      <c r="B837" s="234"/>
      <c r="C837" s="235"/>
      <c r="D837" s="227" t="s">
        <v>175</v>
      </c>
      <c r="E837" s="236" t="s">
        <v>19</v>
      </c>
      <c r="F837" s="237" t="s">
        <v>2331</v>
      </c>
      <c r="G837" s="235"/>
      <c r="H837" s="238">
        <v>5.75</v>
      </c>
      <c r="I837" s="239"/>
      <c r="J837" s="235"/>
      <c r="K837" s="235"/>
      <c r="L837" s="240"/>
      <c r="M837" s="241"/>
      <c r="N837" s="242"/>
      <c r="O837" s="242"/>
      <c r="P837" s="242"/>
      <c r="Q837" s="242"/>
      <c r="R837" s="242"/>
      <c r="S837" s="242"/>
      <c r="T837" s="24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4" t="s">
        <v>175</v>
      </c>
      <c r="AU837" s="244" t="s">
        <v>81</v>
      </c>
      <c r="AV837" s="13" t="s">
        <v>81</v>
      </c>
      <c r="AW837" s="13" t="s">
        <v>33</v>
      </c>
      <c r="AX837" s="13" t="s">
        <v>72</v>
      </c>
      <c r="AY837" s="244" t="s">
        <v>162</v>
      </c>
    </row>
    <row r="838" s="13" customFormat="1">
      <c r="A838" s="13"/>
      <c r="B838" s="234"/>
      <c r="C838" s="235"/>
      <c r="D838" s="227" t="s">
        <v>175</v>
      </c>
      <c r="E838" s="236" t="s">
        <v>19</v>
      </c>
      <c r="F838" s="237" t="s">
        <v>2332</v>
      </c>
      <c r="G838" s="235"/>
      <c r="H838" s="238">
        <v>5.75</v>
      </c>
      <c r="I838" s="239"/>
      <c r="J838" s="235"/>
      <c r="K838" s="235"/>
      <c r="L838" s="240"/>
      <c r="M838" s="241"/>
      <c r="N838" s="242"/>
      <c r="O838" s="242"/>
      <c r="P838" s="242"/>
      <c r="Q838" s="242"/>
      <c r="R838" s="242"/>
      <c r="S838" s="242"/>
      <c r="T838" s="24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4" t="s">
        <v>175</v>
      </c>
      <c r="AU838" s="244" t="s">
        <v>81</v>
      </c>
      <c r="AV838" s="13" t="s">
        <v>81</v>
      </c>
      <c r="AW838" s="13" t="s">
        <v>33</v>
      </c>
      <c r="AX838" s="13" t="s">
        <v>72</v>
      </c>
      <c r="AY838" s="244" t="s">
        <v>162</v>
      </c>
    </row>
    <row r="839" s="13" customFormat="1">
      <c r="A839" s="13"/>
      <c r="B839" s="234"/>
      <c r="C839" s="235"/>
      <c r="D839" s="227" t="s">
        <v>175</v>
      </c>
      <c r="E839" s="236" t="s">
        <v>19</v>
      </c>
      <c r="F839" s="237" t="s">
        <v>2333</v>
      </c>
      <c r="G839" s="235"/>
      <c r="H839" s="238">
        <v>5.2000000000000002</v>
      </c>
      <c r="I839" s="239"/>
      <c r="J839" s="235"/>
      <c r="K839" s="235"/>
      <c r="L839" s="240"/>
      <c r="M839" s="241"/>
      <c r="N839" s="242"/>
      <c r="O839" s="242"/>
      <c r="P839" s="242"/>
      <c r="Q839" s="242"/>
      <c r="R839" s="242"/>
      <c r="S839" s="242"/>
      <c r="T839" s="24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4" t="s">
        <v>175</v>
      </c>
      <c r="AU839" s="244" t="s">
        <v>81</v>
      </c>
      <c r="AV839" s="13" t="s">
        <v>81</v>
      </c>
      <c r="AW839" s="13" t="s">
        <v>33</v>
      </c>
      <c r="AX839" s="13" t="s">
        <v>72</v>
      </c>
      <c r="AY839" s="244" t="s">
        <v>162</v>
      </c>
    </row>
    <row r="840" s="13" customFormat="1">
      <c r="A840" s="13"/>
      <c r="B840" s="234"/>
      <c r="C840" s="235"/>
      <c r="D840" s="227" t="s">
        <v>175</v>
      </c>
      <c r="E840" s="236" t="s">
        <v>19</v>
      </c>
      <c r="F840" s="237" t="s">
        <v>2334</v>
      </c>
      <c r="G840" s="235"/>
      <c r="H840" s="238">
        <v>5.2000000000000002</v>
      </c>
      <c r="I840" s="239"/>
      <c r="J840" s="235"/>
      <c r="K840" s="235"/>
      <c r="L840" s="240"/>
      <c r="M840" s="241"/>
      <c r="N840" s="242"/>
      <c r="O840" s="242"/>
      <c r="P840" s="242"/>
      <c r="Q840" s="242"/>
      <c r="R840" s="242"/>
      <c r="S840" s="242"/>
      <c r="T840" s="24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4" t="s">
        <v>175</v>
      </c>
      <c r="AU840" s="244" t="s">
        <v>81</v>
      </c>
      <c r="AV840" s="13" t="s">
        <v>81</v>
      </c>
      <c r="AW840" s="13" t="s">
        <v>33</v>
      </c>
      <c r="AX840" s="13" t="s">
        <v>72</v>
      </c>
      <c r="AY840" s="244" t="s">
        <v>162</v>
      </c>
    </row>
    <row r="841" s="13" customFormat="1">
      <c r="A841" s="13"/>
      <c r="B841" s="234"/>
      <c r="C841" s="235"/>
      <c r="D841" s="227" t="s">
        <v>175</v>
      </c>
      <c r="E841" s="236" t="s">
        <v>19</v>
      </c>
      <c r="F841" s="237" t="s">
        <v>2335</v>
      </c>
      <c r="G841" s="235"/>
      <c r="H841" s="238">
        <v>11.199999999999999</v>
      </c>
      <c r="I841" s="239"/>
      <c r="J841" s="235"/>
      <c r="K841" s="235"/>
      <c r="L841" s="240"/>
      <c r="M841" s="241"/>
      <c r="N841" s="242"/>
      <c r="O841" s="242"/>
      <c r="P841" s="242"/>
      <c r="Q841" s="242"/>
      <c r="R841" s="242"/>
      <c r="S841" s="242"/>
      <c r="T841" s="24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4" t="s">
        <v>175</v>
      </c>
      <c r="AU841" s="244" t="s">
        <v>81</v>
      </c>
      <c r="AV841" s="13" t="s">
        <v>81</v>
      </c>
      <c r="AW841" s="13" t="s">
        <v>33</v>
      </c>
      <c r="AX841" s="13" t="s">
        <v>72</v>
      </c>
      <c r="AY841" s="244" t="s">
        <v>162</v>
      </c>
    </row>
    <row r="842" s="14" customFormat="1">
      <c r="A842" s="14"/>
      <c r="B842" s="245"/>
      <c r="C842" s="246"/>
      <c r="D842" s="227" t="s">
        <v>175</v>
      </c>
      <c r="E842" s="247" t="s">
        <v>19</v>
      </c>
      <c r="F842" s="248" t="s">
        <v>177</v>
      </c>
      <c r="G842" s="246"/>
      <c r="H842" s="249">
        <v>39.950000000000003</v>
      </c>
      <c r="I842" s="250"/>
      <c r="J842" s="246"/>
      <c r="K842" s="246"/>
      <c r="L842" s="251"/>
      <c r="M842" s="252"/>
      <c r="N842" s="253"/>
      <c r="O842" s="253"/>
      <c r="P842" s="253"/>
      <c r="Q842" s="253"/>
      <c r="R842" s="253"/>
      <c r="S842" s="253"/>
      <c r="T842" s="25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5" t="s">
        <v>175</v>
      </c>
      <c r="AU842" s="255" t="s">
        <v>81</v>
      </c>
      <c r="AV842" s="14" t="s">
        <v>169</v>
      </c>
      <c r="AW842" s="14" t="s">
        <v>33</v>
      </c>
      <c r="AX842" s="14" t="s">
        <v>79</v>
      </c>
      <c r="AY842" s="255" t="s">
        <v>162</v>
      </c>
    </row>
    <row r="843" s="2" customFormat="1" ht="24.15" customHeight="1">
      <c r="A843" s="40"/>
      <c r="B843" s="41"/>
      <c r="C843" s="214" t="s">
        <v>2342</v>
      </c>
      <c r="D843" s="214" t="s">
        <v>164</v>
      </c>
      <c r="E843" s="215" t="s">
        <v>2343</v>
      </c>
      <c r="F843" s="216" t="s">
        <v>2344</v>
      </c>
      <c r="G843" s="217" t="s">
        <v>381</v>
      </c>
      <c r="H843" s="218">
        <v>1</v>
      </c>
      <c r="I843" s="219"/>
      <c r="J843" s="220">
        <f>ROUND(I843*H843,2)</f>
        <v>0</v>
      </c>
      <c r="K843" s="216" t="s">
        <v>168</v>
      </c>
      <c r="L843" s="46"/>
      <c r="M843" s="221" t="s">
        <v>19</v>
      </c>
      <c r="N843" s="222" t="s">
        <v>43</v>
      </c>
      <c r="O843" s="86"/>
      <c r="P843" s="223">
        <f>O843*H843</f>
        <v>0</v>
      </c>
      <c r="Q843" s="223">
        <v>0</v>
      </c>
      <c r="R843" s="223">
        <f>Q843*H843</f>
        <v>0</v>
      </c>
      <c r="S843" s="223">
        <v>0</v>
      </c>
      <c r="T843" s="224">
        <f>S843*H843</f>
        <v>0</v>
      </c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R843" s="225" t="s">
        <v>275</v>
      </c>
      <c r="AT843" s="225" t="s">
        <v>164</v>
      </c>
      <c r="AU843" s="225" t="s">
        <v>81</v>
      </c>
      <c r="AY843" s="19" t="s">
        <v>162</v>
      </c>
      <c r="BE843" s="226">
        <f>IF(N843="základní",J843,0)</f>
        <v>0</v>
      </c>
      <c r="BF843" s="226">
        <f>IF(N843="snížená",J843,0)</f>
        <v>0</v>
      </c>
      <c r="BG843" s="226">
        <f>IF(N843="zákl. přenesená",J843,0)</f>
        <v>0</v>
      </c>
      <c r="BH843" s="226">
        <f>IF(N843="sníž. přenesená",J843,0)</f>
        <v>0</v>
      </c>
      <c r="BI843" s="226">
        <f>IF(N843="nulová",J843,0)</f>
        <v>0</v>
      </c>
      <c r="BJ843" s="19" t="s">
        <v>79</v>
      </c>
      <c r="BK843" s="226">
        <f>ROUND(I843*H843,2)</f>
        <v>0</v>
      </c>
      <c r="BL843" s="19" t="s">
        <v>275</v>
      </c>
      <c r="BM843" s="225" t="s">
        <v>2345</v>
      </c>
    </row>
    <row r="844" s="2" customFormat="1">
      <c r="A844" s="40"/>
      <c r="B844" s="41"/>
      <c r="C844" s="42"/>
      <c r="D844" s="227" t="s">
        <v>171</v>
      </c>
      <c r="E844" s="42"/>
      <c r="F844" s="228" t="s">
        <v>2346</v>
      </c>
      <c r="G844" s="42"/>
      <c r="H844" s="42"/>
      <c r="I844" s="229"/>
      <c r="J844" s="42"/>
      <c r="K844" s="42"/>
      <c r="L844" s="46"/>
      <c r="M844" s="230"/>
      <c r="N844" s="231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171</v>
      </c>
      <c r="AU844" s="19" t="s">
        <v>81</v>
      </c>
    </row>
    <row r="845" s="2" customFormat="1">
      <c r="A845" s="40"/>
      <c r="B845" s="41"/>
      <c r="C845" s="42"/>
      <c r="D845" s="232" t="s">
        <v>173</v>
      </c>
      <c r="E845" s="42"/>
      <c r="F845" s="233" t="s">
        <v>2347</v>
      </c>
      <c r="G845" s="42"/>
      <c r="H845" s="42"/>
      <c r="I845" s="229"/>
      <c r="J845" s="42"/>
      <c r="K845" s="42"/>
      <c r="L845" s="46"/>
      <c r="M845" s="230"/>
      <c r="N845" s="231"/>
      <c r="O845" s="86"/>
      <c r="P845" s="86"/>
      <c r="Q845" s="86"/>
      <c r="R845" s="86"/>
      <c r="S845" s="86"/>
      <c r="T845" s="87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T845" s="19" t="s">
        <v>173</v>
      </c>
      <c r="AU845" s="19" t="s">
        <v>81</v>
      </c>
    </row>
    <row r="846" s="15" customFormat="1">
      <c r="A846" s="15"/>
      <c r="B846" s="266"/>
      <c r="C846" s="267"/>
      <c r="D846" s="227" t="s">
        <v>175</v>
      </c>
      <c r="E846" s="268" t="s">
        <v>19</v>
      </c>
      <c r="F846" s="269" t="s">
        <v>2348</v>
      </c>
      <c r="G846" s="267"/>
      <c r="H846" s="268" t="s">
        <v>19</v>
      </c>
      <c r="I846" s="270"/>
      <c r="J846" s="267"/>
      <c r="K846" s="267"/>
      <c r="L846" s="271"/>
      <c r="M846" s="272"/>
      <c r="N846" s="273"/>
      <c r="O846" s="273"/>
      <c r="P846" s="273"/>
      <c r="Q846" s="273"/>
      <c r="R846" s="273"/>
      <c r="S846" s="273"/>
      <c r="T846" s="274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75" t="s">
        <v>175</v>
      </c>
      <c r="AU846" s="275" t="s">
        <v>81</v>
      </c>
      <c r="AV846" s="15" t="s">
        <v>79</v>
      </c>
      <c r="AW846" s="15" t="s">
        <v>33</v>
      </c>
      <c r="AX846" s="15" t="s">
        <v>72</v>
      </c>
      <c r="AY846" s="275" t="s">
        <v>162</v>
      </c>
    </row>
    <row r="847" s="13" customFormat="1">
      <c r="A847" s="13"/>
      <c r="B847" s="234"/>
      <c r="C847" s="235"/>
      <c r="D847" s="227" t="s">
        <v>175</v>
      </c>
      <c r="E847" s="236" t="s">
        <v>19</v>
      </c>
      <c r="F847" s="237" t="s">
        <v>2349</v>
      </c>
      <c r="G847" s="235"/>
      <c r="H847" s="238">
        <v>1</v>
      </c>
      <c r="I847" s="239"/>
      <c r="J847" s="235"/>
      <c r="K847" s="235"/>
      <c r="L847" s="240"/>
      <c r="M847" s="241"/>
      <c r="N847" s="242"/>
      <c r="O847" s="242"/>
      <c r="P847" s="242"/>
      <c r="Q847" s="242"/>
      <c r="R847" s="242"/>
      <c r="S847" s="242"/>
      <c r="T847" s="24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4" t="s">
        <v>175</v>
      </c>
      <c r="AU847" s="244" t="s">
        <v>81</v>
      </c>
      <c r="AV847" s="13" t="s">
        <v>81</v>
      </c>
      <c r="AW847" s="13" t="s">
        <v>33</v>
      </c>
      <c r="AX847" s="13" t="s">
        <v>79</v>
      </c>
      <c r="AY847" s="244" t="s">
        <v>162</v>
      </c>
    </row>
    <row r="848" s="2" customFormat="1" ht="24.15" customHeight="1">
      <c r="A848" s="40"/>
      <c r="B848" s="41"/>
      <c r="C848" s="256" t="s">
        <v>1260</v>
      </c>
      <c r="D848" s="256" t="s">
        <v>237</v>
      </c>
      <c r="E848" s="257" t="s">
        <v>2350</v>
      </c>
      <c r="F848" s="258" t="s">
        <v>2351</v>
      </c>
      <c r="G848" s="259" t="s">
        <v>245</v>
      </c>
      <c r="H848" s="260">
        <v>5.1230000000000002</v>
      </c>
      <c r="I848" s="261"/>
      <c r="J848" s="262">
        <f>ROUND(I848*H848,2)</f>
        <v>0</v>
      </c>
      <c r="K848" s="258" t="s">
        <v>168</v>
      </c>
      <c r="L848" s="263"/>
      <c r="M848" s="264" t="s">
        <v>19</v>
      </c>
      <c r="N848" s="265" t="s">
        <v>43</v>
      </c>
      <c r="O848" s="86"/>
      <c r="P848" s="223">
        <f>O848*H848</f>
        <v>0</v>
      </c>
      <c r="Q848" s="223">
        <v>0.03227</v>
      </c>
      <c r="R848" s="223">
        <f>Q848*H848</f>
        <v>0.16531920999999999</v>
      </c>
      <c r="S848" s="223">
        <v>0</v>
      </c>
      <c r="T848" s="224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25" t="s">
        <v>378</v>
      </c>
      <c r="AT848" s="225" t="s">
        <v>237</v>
      </c>
      <c r="AU848" s="225" t="s">
        <v>81</v>
      </c>
      <c r="AY848" s="19" t="s">
        <v>162</v>
      </c>
      <c r="BE848" s="226">
        <f>IF(N848="základní",J848,0)</f>
        <v>0</v>
      </c>
      <c r="BF848" s="226">
        <f>IF(N848="snížená",J848,0)</f>
        <v>0</v>
      </c>
      <c r="BG848" s="226">
        <f>IF(N848="zákl. přenesená",J848,0)</f>
        <v>0</v>
      </c>
      <c r="BH848" s="226">
        <f>IF(N848="sníž. přenesená",J848,0)</f>
        <v>0</v>
      </c>
      <c r="BI848" s="226">
        <f>IF(N848="nulová",J848,0)</f>
        <v>0</v>
      </c>
      <c r="BJ848" s="19" t="s">
        <v>79</v>
      </c>
      <c r="BK848" s="226">
        <f>ROUND(I848*H848,2)</f>
        <v>0</v>
      </c>
      <c r="BL848" s="19" t="s">
        <v>275</v>
      </c>
      <c r="BM848" s="225" t="s">
        <v>2352</v>
      </c>
    </row>
    <row r="849" s="2" customFormat="1">
      <c r="A849" s="40"/>
      <c r="B849" s="41"/>
      <c r="C849" s="42"/>
      <c r="D849" s="227" t="s">
        <v>171</v>
      </c>
      <c r="E849" s="42"/>
      <c r="F849" s="228" t="s">
        <v>2351</v>
      </c>
      <c r="G849" s="42"/>
      <c r="H849" s="42"/>
      <c r="I849" s="229"/>
      <c r="J849" s="42"/>
      <c r="K849" s="42"/>
      <c r="L849" s="46"/>
      <c r="M849" s="230"/>
      <c r="N849" s="231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171</v>
      </c>
      <c r="AU849" s="19" t="s">
        <v>81</v>
      </c>
    </row>
    <row r="850" s="15" customFormat="1">
      <c r="A850" s="15"/>
      <c r="B850" s="266"/>
      <c r="C850" s="267"/>
      <c r="D850" s="227" t="s">
        <v>175</v>
      </c>
      <c r="E850" s="268" t="s">
        <v>19</v>
      </c>
      <c r="F850" s="269" t="s">
        <v>2353</v>
      </c>
      <c r="G850" s="267"/>
      <c r="H850" s="268" t="s">
        <v>19</v>
      </c>
      <c r="I850" s="270"/>
      <c r="J850" s="267"/>
      <c r="K850" s="267"/>
      <c r="L850" s="271"/>
      <c r="M850" s="272"/>
      <c r="N850" s="273"/>
      <c r="O850" s="273"/>
      <c r="P850" s="273"/>
      <c r="Q850" s="273"/>
      <c r="R850" s="273"/>
      <c r="S850" s="273"/>
      <c r="T850" s="274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75" t="s">
        <v>175</v>
      </c>
      <c r="AU850" s="275" t="s">
        <v>81</v>
      </c>
      <c r="AV850" s="15" t="s">
        <v>79</v>
      </c>
      <c r="AW850" s="15" t="s">
        <v>33</v>
      </c>
      <c r="AX850" s="15" t="s">
        <v>72</v>
      </c>
      <c r="AY850" s="275" t="s">
        <v>162</v>
      </c>
    </row>
    <row r="851" s="13" customFormat="1">
      <c r="A851" s="13"/>
      <c r="B851" s="234"/>
      <c r="C851" s="235"/>
      <c r="D851" s="227" t="s">
        <v>175</v>
      </c>
      <c r="E851" s="236" t="s">
        <v>19</v>
      </c>
      <c r="F851" s="237" t="s">
        <v>2354</v>
      </c>
      <c r="G851" s="235"/>
      <c r="H851" s="238">
        <v>5.1230000000000002</v>
      </c>
      <c r="I851" s="239"/>
      <c r="J851" s="235"/>
      <c r="K851" s="235"/>
      <c r="L851" s="240"/>
      <c r="M851" s="241"/>
      <c r="N851" s="242"/>
      <c r="O851" s="242"/>
      <c r="P851" s="242"/>
      <c r="Q851" s="242"/>
      <c r="R851" s="242"/>
      <c r="S851" s="242"/>
      <c r="T851" s="24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4" t="s">
        <v>175</v>
      </c>
      <c r="AU851" s="244" t="s">
        <v>81</v>
      </c>
      <c r="AV851" s="13" t="s">
        <v>81</v>
      </c>
      <c r="AW851" s="13" t="s">
        <v>33</v>
      </c>
      <c r="AX851" s="13" t="s">
        <v>72</v>
      </c>
      <c r="AY851" s="244" t="s">
        <v>162</v>
      </c>
    </row>
    <row r="852" s="14" customFormat="1">
      <c r="A852" s="14"/>
      <c r="B852" s="245"/>
      <c r="C852" s="246"/>
      <c r="D852" s="227" t="s">
        <v>175</v>
      </c>
      <c r="E852" s="247" t="s">
        <v>19</v>
      </c>
      <c r="F852" s="248" t="s">
        <v>177</v>
      </c>
      <c r="G852" s="246"/>
      <c r="H852" s="249">
        <v>5.1230000000000002</v>
      </c>
      <c r="I852" s="250"/>
      <c r="J852" s="246"/>
      <c r="K852" s="246"/>
      <c r="L852" s="251"/>
      <c r="M852" s="252"/>
      <c r="N852" s="253"/>
      <c r="O852" s="253"/>
      <c r="P852" s="253"/>
      <c r="Q852" s="253"/>
      <c r="R852" s="253"/>
      <c r="S852" s="253"/>
      <c r="T852" s="25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5" t="s">
        <v>175</v>
      </c>
      <c r="AU852" s="255" t="s">
        <v>81</v>
      </c>
      <c r="AV852" s="14" t="s">
        <v>169</v>
      </c>
      <c r="AW852" s="14" t="s">
        <v>33</v>
      </c>
      <c r="AX852" s="14" t="s">
        <v>79</v>
      </c>
      <c r="AY852" s="255" t="s">
        <v>162</v>
      </c>
    </row>
    <row r="853" s="2" customFormat="1" ht="24.15" customHeight="1">
      <c r="A853" s="40"/>
      <c r="B853" s="41"/>
      <c r="C853" s="214" t="s">
        <v>2355</v>
      </c>
      <c r="D853" s="214" t="s">
        <v>164</v>
      </c>
      <c r="E853" s="215" t="s">
        <v>2356</v>
      </c>
      <c r="F853" s="216" t="s">
        <v>2357</v>
      </c>
      <c r="G853" s="217" t="s">
        <v>212</v>
      </c>
      <c r="H853" s="218">
        <v>1.484</v>
      </c>
      <c r="I853" s="219"/>
      <c r="J853" s="220">
        <f>ROUND(I853*H853,2)</f>
        <v>0</v>
      </c>
      <c r="K853" s="216" t="s">
        <v>168</v>
      </c>
      <c r="L853" s="46"/>
      <c r="M853" s="221" t="s">
        <v>19</v>
      </c>
      <c r="N853" s="222" t="s">
        <v>43</v>
      </c>
      <c r="O853" s="86"/>
      <c r="P853" s="223">
        <f>O853*H853</f>
        <v>0</v>
      </c>
      <c r="Q853" s="223">
        <v>0</v>
      </c>
      <c r="R853" s="223">
        <f>Q853*H853</f>
        <v>0</v>
      </c>
      <c r="S853" s="223">
        <v>0</v>
      </c>
      <c r="T853" s="224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25" t="s">
        <v>275</v>
      </c>
      <c r="AT853" s="225" t="s">
        <v>164</v>
      </c>
      <c r="AU853" s="225" t="s">
        <v>81</v>
      </c>
      <c r="AY853" s="19" t="s">
        <v>162</v>
      </c>
      <c r="BE853" s="226">
        <f>IF(N853="základní",J853,0)</f>
        <v>0</v>
      </c>
      <c r="BF853" s="226">
        <f>IF(N853="snížená",J853,0)</f>
        <v>0</v>
      </c>
      <c r="BG853" s="226">
        <f>IF(N853="zákl. přenesená",J853,0)</f>
        <v>0</v>
      </c>
      <c r="BH853" s="226">
        <f>IF(N853="sníž. přenesená",J853,0)</f>
        <v>0</v>
      </c>
      <c r="BI853" s="226">
        <f>IF(N853="nulová",J853,0)</f>
        <v>0</v>
      </c>
      <c r="BJ853" s="19" t="s">
        <v>79</v>
      </c>
      <c r="BK853" s="226">
        <f>ROUND(I853*H853,2)</f>
        <v>0</v>
      </c>
      <c r="BL853" s="19" t="s">
        <v>275</v>
      </c>
      <c r="BM853" s="225" t="s">
        <v>2358</v>
      </c>
    </row>
    <row r="854" s="2" customFormat="1">
      <c r="A854" s="40"/>
      <c r="B854" s="41"/>
      <c r="C854" s="42"/>
      <c r="D854" s="227" t="s">
        <v>171</v>
      </c>
      <c r="E854" s="42"/>
      <c r="F854" s="228" t="s">
        <v>2359</v>
      </c>
      <c r="G854" s="42"/>
      <c r="H854" s="42"/>
      <c r="I854" s="229"/>
      <c r="J854" s="42"/>
      <c r="K854" s="42"/>
      <c r="L854" s="46"/>
      <c r="M854" s="230"/>
      <c r="N854" s="231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171</v>
      </c>
      <c r="AU854" s="19" t="s">
        <v>81</v>
      </c>
    </row>
    <row r="855" s="2" customFormat="1">
      <c r="A855" s="40"/>
      <c r="B855" s="41"/>
      <c r="C855" s="42"/>
      <c r="D855" s="232" t="s">
        <v>173</v>
      </c>
      <c r="E855" s="42"/>
      <c r="F855" s="233" t="s">
        <v>2360</v>
      </c>
      <c r="G855" s="42"/>
      <c r="H855" s="42"/>
      <c r="I855" s="229"/>
      <c r="J855" s="42"/>
      <c r="K855" s="42"/>
      <c r="L855" s="46"/>
      <c r="M855" s="230"/>
      <c r="N855" s="231"/>
      <c r="O855" s="86"/>
      <c r="P855" s="86"/>
      <c r="Q855" s="86"/>
      <c r="R855" s="86"/>
      <c r="S855" s="86"/>
      <c r="T855" s="87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9" t="s">
        <v>173</v>
      </c>
      <c r="AU855" s="19" t="s">
        <v>81</v>
      </c>
    </row>
    <row r="856" s="2" customFormat="1" ht="33" customHeight="1">
      <c r="A856" s="40"/>
      <c r="B856" s="41"/>
      <c r="C856" s="214" t="s">
        <v>2361</v>
      </c>
      <c r="D856" s="214" t="s">
        <v>164</v>
      </c>
      <c r="E856" s="215" t="s">
        <v>2362</v>
      </c>
      <c r="F856" s="216" t="s">
        <v>2363</v>
      </c>
      <c r="G856" s="217" t="s">
        <v>212</v>
      </c>
      <c r="H856" s="218">
        <v>1.484</v>
      </c>
      <c r="I856" s="219"/>
      <c r="J856" s="220">
        <f>ROUND(I856*H856,2)</f>
        <v>0</v>
      </c>
      <c r="K856" s="216" t="s">
        <v>168</v>
      </c>
      <c r="L856" s="46"/>
      <c r="M856" s="221" t="s">
        <v>19</v>
      </c>
      <c r="N856" s="222" t="s">
        <v>43</v>
      </c>
      <c r="O856" s="86"/>
      <c r="P856" s="223">
        <f>O856*H856</f>
        <v>0</v>
      </c>
      <c r="Q856" s="223">
        <v>0</v>
      </c>
      <c r="R856" s="223">
        <f>Q856*H856</f>
        <v>0</v>
      </c>
      <c r="S856" s="223">
        <v>0</v>
      </c>
      <c r="T856" s="224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25" t="s">
        <v>275</v>
      </c>
      <c r="AT856" s="225" t="s">
        <v>164</v>
      </c>
      <c r="AU856" s="225" t="s">
        <v>81</v>
      </c>
      <c r="AY856" s="19" t="s">
        <v>162</v>
      </c>
      <c r="BE856" s="226">
        <f>IF(N856="základní",J856,0)</f>
        <v>0</v>
      </c>
      <c r="BF856" s="226">
        <f>IF(N856="snížená",J856,0)</f>
        <v>0</v>
      </c>
      <c r="BG856" s="226">
        <f>IF(N856="zákl. přenesená",J856,0)</f>
        <v>0</v>
      </c>
      <c r="BH856" s="226">
        <f>IF(N856="sníž. přenesená",J856,0)</f>
        <v>0</v>
      </c>
      <c r="BI856" s="226">
        <f>IF(N856="nulová",J856,0)</f>
        <v>0</v>
      </c>
      <c r="BJ856" s="19" t="s">
        <v>79</v>
      </c>
      <c r="BK856" s="226">
        <f>ROUND(I856*H856,2)</f>
        <v>0</v>
      </c>
      <c r="BL856" s="19" t="s">
        <v>275</v>
      </c>
      <c r="BM856" s="225" t="s">
        <v>2364</v>
      </c>
    </row>
    <row r="857" s="2" customFormat="1">
      <c r="A857" s="40"/>
      <c r="B857" s="41"/>
      <c r="C857" s="42"/>
      <c r="D857" s="227" t="s">
        <v>171</v>
      </c>
      <c r="E857" s="42"/>
      <c r="F857" s="228" t="s">
        <v>2365</v>
      </c>
      <c r="G857" s="42"/>
      <c r="H857" s="42"/>
      <c r="I857" s="229"/>
      <c r="J857" s="42"/>
      <c r="K857" s="42"/>
      <c r="L857" s="46"/>
      <c r="M857" s="230"/>
      <c r="N857" s="231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171</v>
      </c>
      <c r="AU857" s="19" t="s">
        <v>81</v>
      </c>
    </row>
    <row r="858" s="2" customFormat="1">
      <c r="A858" s="40"/>
      <c r="B858" s="41"/>
      <c r="C858" s="42"/>
      <c r="D858" s="232" t="s">
        <v>173</v>
      </c>
      <c r="E858" s="42"/>
      <c r="F858" s="233" t="s">
        <v>2366</v>
      </c>
      <c r="G858" s="42"/>
      <c r="H858" s="42"/>
      <c r="I858" s="229"/>
      <c r="J858" s="42"/>
      <c r="K858" s="42"/>
      <c r="L858" s="46"/>
      <c r="M858" s="230"/>
      <c r="N858" s="231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9" t="s">
        <v>173</v>
      </c>
      <c r="AU858" s="19" t="s">
        <v>81</v>
      </c>
    </row>
    <row r="859" s="12" customFormat="1" ht="22.8" customHeight="1">
      <c r="A859" s="12"/>
      <c r="B859" s="198"/>
      <c r="C859" s="199"/>
      <c r="D859" s="200" t="s">
        <v>71</v>
      </c>
      <c r="E859" s="212" t="s">
        <v>2367</v>
      </c>
      <c r="F859" s="212" t="s">
        <v>2368</v>
      </c>
      <c r="G859" s="199"/>
      <c r="H859" s="199"/>
      <c r="I859" s="202"/>
      <c r="J859" s="213">
        <f>BK859</f>
        <v>0</v>
      </c>
      <c r="K859" s="199"/>
      <c r="L859" s="204"/>
      <c r="M859" s="205"/>
      <c r="N859" s="206"/>
      <c r="O859" s="206"/>
      <c r="P859" s="207">
        <f>SUM(P860:P901)</f>
        <v>0</v>
      </c>
      <c r="Q859" s="206"/>
      <c r="R859" s="207">
        <f>SUM(R860:R901)</f>
        <v>1.5727237700000001</v>
      </c>
      <c r="S859" s="206"/>
      <c r="T859" s="208">
        <f>SUM(T860:T901)</f>
        <v>0</v>
      </c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R859" s="209" t="s">
        <v>81</v>
      </c>
      <c r="AT859" s="210" t="s">
        <v>71</v>
      </c>
      <c r="AU859" s="210" t="s">
        <v>79</v>
      </c>
      <c r="AY859" s="209" t="s">
        <v>162</v>
      </c>
      <c r="BK859" s="211">
        <f>SUM(BK860:BK901)</f>
        <v>0</v>
      </c>
    </row>
    <row r="860" s="2" customFormat="1" ht="16.5" customHeight="1">
      <c r="A860" s="40"/>
      <c r="B860" s="41"/>
      <c r="C860" s="214" t="s">
        <v>2369</v>
      </c>
      <c r="D860" s="214" t="s">
        <v>164</v>
      </c>
      <c r="E860" s="215" t="s">
        <v>2370</v>
      </c>
      <c r="F860" s="216" t="s">
        <v>2371</v>
      </c>
      <c r="G860" s="217" t="s">
        <v>245</v>
      </c>
      <c r="H860" s="218">
        <v>42.090000000000003</v>
      </c>
      <c r="I860" s="219"/>
      <c r="J860" s="220">
        <f>ROUND(I860*H860,2)</f>
        <v>0</v>
      </c>
      <c r="K860" s="216" t="s">
        <v>168</v>
      </c>
      <c r="L860" s="46"/>
      <c r="M860" s="221" t="s">
        <v>19</v>
      </c>
      <c r="N860" s="222" t="s">
        <v>43</v>
      </c>
      <c r="O860" s="86"/>
      <c r="P860" s="223">
        <f>O860*H860</f>
        <v>0</v>
      </c>
      <c r="Q860" s="223">
        <v>0</v>
      </c>
      <c r="R860" s="223">
        <f>Q860*H860</f>
        <v>0</v>
      </c>
      <c r="S860" s="223">
        <v>0</v>
      </c>
      <c r="T860" s="224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25" t="s">
        <v>275</v>
      </c>
      <c r="AT860" s="225" t="s">
        <v>164</v>
      </c>
      <c r="AU860" s="225" t="s">
        <v>81</v>
      </c>
      <c r="AY860" s="19" t="s">
        <v>162</v>
      </c>
      <c r="BE860" s="226">
        <f>IF(N860="základní",J860,0)</f>
        <v>0</v>
      </c>
      <c r="BF860" s="226">
        <f>IF(N860="snížená",J860,0)</f>
        <v>0</v>
      </c>
      <c r="BG860" s="226">
        <f>IF(N860="zákl. přenesená",J860,0)</f>
        <v>0</v>
      </c>
      <c r="BH860" s="226">
        <f>IF(N860="sníž. přenesená",J860,0)</f>
        <v>0</v>
      </c>
      <c r="BI860" s="226">
        <f>IF(N860="nulová",J860,0)</f>
        <v>0</v>
      </c>
      <c r="BJ860" s="19" t="s">
        <v>79</v>
      </c>
      <c r="BK860" s="226">
        <f>ROUND(I860*H860,2)</f>
        <v>0</v>
      </c>
      <c r="BL860" s="19" t="s">
        <v>275</v>
      </c>
      <c r="BM860" s="225" t="s">
        <v>2372</v>
      </c>
    </row>
    <row r="861" s="2" customFormat="1">
      <c r="A861" s="40"/>
      <c r="B861" s="41"/>
      <c r="C861" s="42"/>
      <c r="D861" s="227" t="s">
        <v>171</v>
      </c>
      <c r="E861" s="42"/>
      <c r="F861" s="228" t="s">
        <v>2373</v>
      </c>
      <c r="G861" s="42"/>
      <c r="H861" s="42"/>
      <c r="I861" s="229"/>
      <c r="J861" s="42"/>
      <c r="K861" s="42"/>
      <c r="L861" s="46"/>
      <c r="M861" s="230"/>
      <c r="N861" s="231"/>
      <c r="O861" s="86"/>
      <c r="P861" s="86"/>
      <c r="Q861" s="86"/>
      <c r="R861" s="86"/>
      <c r="S861" s="86"/>
      <c r="T861" s="87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T861" s="19" t="s">
        <v>171</v>
      </c>
      <c r="AU861" s="19" t="s">
        <v>81</v>
      </c>
    </row>
    <row r="862" s="2" customFormat="1">
      <c r="A862" s="40"/>
      <c r="B862" s="41"/>
      <c r="C862" s="42"/>
      <c r="D862" s="232" t="s">
        <v>173</v>
      </c>
      <c r="E862" s="42"/>
      <c r="F862" s="233" t="s">
        <v>2374</v>
      </c>
      <c r="G862" s="42"/>
      <c r="H862" s="42"/>
      <c r="I862" s="229"/>
      <c r="J862" s="42"/>
      <c r="K862" s="42"/>
      <c r="L862" s="46"/>
      <c r="M862" s="230"/>
      <c r="N862" s="231"/>
      <c r="O862" s="86"/>
      <c r="P862" s="86"/>
      <c r="Q862" s="86"/>
      <c r="R862" s="86"/>
      <c r="S862" s="86"/>
      <c r="T862" s="87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T862" s="19" t="s">
        <v>173</v>
      </c>
      <c r="AU862" s="19" t="s">
        <v>81</v>
      </c>
    </row>
    <row r="863" s="2" customFormat="1" ht="16.5" customHeight="1">
      <c r="A863" s="40"/>
      <c r="B863" s="41"/>
      <c r="C863" s="214" t="s">
        <v>2375</v>
      </c>
      <c r="D863" s="214" t="s">
        <v>164</v>
      </c>
      <c r="E863" s="215" t="s">
        <v>2376</v>
      </c>
      <c r="F863" s="216" t="s">
        <v>2377</v>
      </c>
      <c r="G863" s="217" t="s">
        <v>245</v>
      </c>
      <c r="H863" s="218">
        <v>44.930999999999997</v>
      </c>
      <c r="I863" s="219"/>
      <c r="J863" s="220">
        <f>ROUND(I863*H863,2)</f>
        <v>0</v>
      </c>
      <c r="K863" s="216" t="s">
        <v>168</v>
      </c>
      <c r="L863" s="46"/>
      <c r="M863" s="221" t="s">
        <v>19</v>
      </c>
      <c r="N863" s="222" t="s">
        <v>43</v>
      </c>
      <c r="O863" s="86"/>
      <c r="P863" s="223">
        <f>O863*H863</f>
        <v>0</v>
      </c>
      <c r="Q863" s="223">
        <v>0.00029999999999999997</v>
      </c>
      <c r="R863" s="223">
        <f>Q863*H863</f>
        <v>0.013479299999999998</v>
      </c>
      <c r="S863" s="223">
        <v>0</v>
      </c>
      <c r="T863" s="224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25" t="s">
        <v>275</v>
      </c>
      <c r="AT863" s="225" t="s">
        <v>164</v>
      </c>
      <c r="AU863" s="225" t="s">
        <v>81</v>
      </c>
      <c r="AY863" s="19" t="s">
        <v>162</v>
      </c>
      <c r="BE863" s="226">
        <f>IF(N863="základní",J863,0)</f>
        <v>0</v>
      </c>
      <c r="BF863" s="226">
        <f>IF(N863="snížená",J863,0)</f>
        <v>0</v>
      </c>
      <c r="BG863" s="226">
        <f>IF(N863="zákl. přenesená",J863,0)</f>
        <v>0</v>
      </c>
      <c r="BH863" s="226">
        <f>IF(N863="sníž. přenesená",J863,0)</f>
        <v>0</v>
      </c>
      <c r="BI863" s="226">
        <f>IF(N863="nulová",J863,0)</f>
        <v>0</v>
      </c>
      <c r="BJ863" s="19" t="s">
        <v>79</v>
      </c>
      <c r="BK863" s="226">
        <f>ROUND(I863*H863,2)</f>
        <v>0</v>
      </c>
      <c r="BL863" s="19" t="s">
        <v>275</v>
      </c>
      <c r="BM863" s="225" t="s">
        <v>2378</v>
      </c>
    </row>
    <row r="864" s="2" customFormat="1">
      <c r="A864" s="40"/>
      <c r="B864" s="41"/>
      <c r="C864" s="42"/>
      <c r="D864" s="227" t="s">
        <v>171</v>
      </c>
      <c r="E864" s="42"/>
      <c r="F864" s="228" t="s">
        <v>2379</v>
      </c>
      <c r="G864" s="42"/>
      <c r="H864" s="42"/>
      <c r="I864" s="229"/>
      <c r="J864" s="42"/>
      <c r="K864" s="42"/>
      <c r="L864" s="46"/>
      <c r="M864" s="230"/>
      <c r="N864" s="231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171</v>
      </c>
      <c r="AU864" s="19" t="s">
        <v>81</v>
      </c>
    </row>
    <row r="865" s="2" customFormat="1">
      <c r="A865" s="40"/>
      <c r="B865" s="41"/>
      <c r="C865" s="42"/>
      <c r="D865" s="232" t="s">
        <v>173</v>
      </c>
      <c r="E865" s="42"/>
      <c r="F865" s="233" t="s">
        <v>2380</v>
      </c>
      <c r="G865" s="42"/>
      <c r="H865" s="42"/>
      <c r="I865" s="229"/>
      <c r="J865" s="42"/>
      <c r="K865" s="42"/>
      <c r="L865" s="46"/>
      <c r="M865" s="230"/>
      <c r="N865" s="231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9" t="s">
        <v>173</v>
      </c>
      <c r="AU865" s="19" t="s">
        <v>81</v>
      </c>
    </row>
    <row r="866" s="13" customFormat="1">
      <c r="A866" s="13"/>
      <c r="B866" s="234"/>
      <c r="C866" s="235"/>
      <c r="D866" s="227" t="s">
        <v>175</v>
      </c>
      <c r="E866" s="236" t="s">
        <v>19</v>
      </c>
      <c r="F866" s="237" t="s">
        <v>1932</v>
      </c>
      <c r="G866" s="235"/>
      <c r="H866" s="238">
        <v>42.090000000000003</v>
      </c>
      <c r="I866" s="239"/>
      <c r="J866" s="235"/>
      <c r="K866" s="235"/>
      <c r="L866" s="240"/>
      <c r="M866" s="241"/>
      <c r="N866" s="242"/>
      <c r="O866" s="242"/>
      <c r="P866" s="242"/>
      <c r="Q866" s="242"/>
      <c r="R866" s="242"/>
      <c r="S866" s="242"/>
      <c r="T866" s="24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4" t="s">
        <v>175</v>
      </c>
      <c r="AU866" s="244" t="s">
        <v>81</v>
      </c>
      <c r="AV866" s="13" t="s">
        <v>81</v>
      </c>
      <c r="AW866" s="13" t="s">
        <v>33</v>
      </c>
      <c r="AX866" s="13" t="s">
        <v>72</v>
      </c>
      <c r="AY866" s="244" t="s">
        <v>162</v>
      </c>
    </row>
    <row r="867" s="13" customFormat="1">
      <c r="A867" s="13"/>
      <c r="B867" s="234"/>
      <c r="C867" s="235"/>
      <c r="D867" s="227" t="s">
        <v>175</v>
      </c>
      <c r="E867" s="236" t="s">
        <v>19</v>
      </c>
      <c r="F867" s="237" t="s">
        <v>2381</v>
      </c>
      <c r="G867" s="235"/>
      <c r="H867" s="238">
        <v>0.89800000000000002</v>
      </c>
      <c r="I867" s="239"/>
      <c r="J867" s="235"/>
      <c r="K867" s="235"/>
      <c r="L867" s="240"/>
      <c r="M867" s="241"/>
      <c r="N867" s="242"/>
      <c r="O867" s="242"/>
      <c r="P867" s="242"/>
      <c r="Q867" s="242"/>
      <c r="R867" s="242"/>
      <c r="S867" s="242"/>
      <c r="T867" s="24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4" t="s">
        <v>175</v>
      </c>
      <c r="AU867" s="244" t="s">
        <v>81</v>
      </c>
      <c r="AV867" s="13" t="s">
        <v>81</v>
      </c>
      <c r="AW867" s="13" t="s">
        <v>33</v>
      </c>
      <c r="AX867" s="13" t="s">
        <v>72</v>
      </c>
      <c r="AY867" s="244" t="s">
        <v>162</v>
      </c>
    </row>
    <row r="868" s="13" customFormat="1">
      <c r="A868" s="13"/>
      <c r="B868" s="234"/>
      <c r="C868" s="235"/>
      <c r="D868" s="227" t="s">
        <v>175</v>
      </c>
      <c r="E868" s="236" t="s">
        <v>19</v>
      </c>
      <c r="F868" s="237" t="s">
        <v>2382</v>
      </c>
      <c r="G868" s="235"/>
      <c r="H868" s="238">
        <v>1.9430000000000001</v>
      </c>
      <c r="I868" s="239"/>
      <c r="J868" s="235"/>
      <c r="K868" s="235"/>
      <c r="L868" s="240"/>
      <c r="M868" s="241"/>
      <c r="N868" s="242"/>
      <c r="O868" s="242"/>
      <c r="P868" s="242"/>
      <c r="Q868" s="242"/>
      <c r="R868" s="242"/>
      <c r="S868" s="242"/>
      <c r="T868" s="24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4" t="s">
        <v>175</v>
      </c>
      <c r="AU868" s="244" t="s">
        <v>81</v>
      </c>
      <c r="AV868" s="13" t="s">
        <v>81</v>
      </c>
      <c r="AW868" s="13" t="s">
        <v>33</v>
      </c>
      <c r="AX868" s="13" t="s">
        <v>72</v>
      </c>
      <c r="AY868" s="244" t="s">
        <v>162</v>
      </c>
    </row>
    <row r="869" s="14" customFormat="1">
      <c r="A869" s="14"/>
      <c r="B869" s="245"/>
      <c r="C869" s="246"/>
      <c r="D869" s="227" t="s">
        <v>175</v>
      </c>
      <c r="E869" s="247" t="s">
        <v>19</v>
      </c>
      <c r="F869" s="248" t="s">
        <v>177</v>
      </c>
      <c r="G869" s="246"/>
      <c r="H869" s="249">
        <v>44.930999999999997</v>
      </c>
      <c r="I869" s="250"/>
      <c r="J869" s="246"/>
      <c r="K869" s="246"/>
      <c r="L869" s="251"/>
      <c r="M869" s="252"/>
      <c r="N869" s="253"/>
      <c r="O869" s="253"/>
      <c r="P869" s="253"/>
      <c r="Q869" s="253"/>
      <c r="R869" s="253"/>
      <c r="S869" s="253"/>
      <c r="T869" s="25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5" t="s">
        <v>175</v>
      </c>
      <c r="AU869" s="255" t="s">
        <v>81</v>
      </c>
      <c r="AV869" s="14" t="s">
        <v>169</v>
      </c>
      <c r="AW869" s="14" t="s">
        <v>33</v>
      </c>
      <c r="AX869" s="14" t="s">
        <v>79</v>
      </c>
      <c r="AY869" s="255" t="s">
        <v>162</v>
      </c>
    </row>
    <row r="870" s="2" customFormat="1" ht="21.75" customHeight="1">
      <c r="A870" s="40"/>
      <c r="B870" s="41"/>
      <c r="C870" s="214" t="s">
        <v>2383</v>
      </c>
      <c r="D870" s="214" t="s">
        <v>164</v>
      </c>
      <c r="E870" s="215" t="s">
        <v>2384</v>
      </c>
      <c r="F870" s="216" t="s">
        <v>2385</v>
      </c>
      <c r="G870" s="217" t="s">
        <v>245</v>
      </c>
      <c r="H870" s="218">
        <v>42.090000000000003</v>
      </c>
      <c r="I870" s="219"/>
      <c r="J870" s="220">
        <f>ROUND(I870*H870,2)</f>
        <v>0</v>
      </c>
      <c r="K870" s="216" t="s">
        <v>168</v>
      </c>
      <c r="L870" s="46"/>
      <c r="M870" s="221" t="s">
        <v>19</v>
      </c>
      <c r="N870" s="222" t="s">
        <v>43</v>
      </c>
      <c r="O870" s="86"/>
      <c r="P870" s="223">
        <f>O870*H870</f>
        <v>0</v>
      </c>
      <c r="Q870" s="223">
        <v>0</v>
      </c>
      <c r="R870" s="223">
        <f>Q870*H870</f>
        <v>0</v>
      </c>
      <c r="S870" s="223">
        <v>0</v>
      </c>
      <c r="T870" s="224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25" t="s">
        <v>275</v>
      </c>
      <c r="AT870" s="225" t="s">
        <v>164</v>
      </c>
      <c r="AU870" s="225" t="s">
        <v>81</v>
      </c>
      <c r="AY870" s="19" t="s">
        <v>162</v>
      </c>
      <c r="BE870" s="226">
        <f>IF(N870="základní",J870,0)</f>
        <v>0</v>
      </c>
      <c r="BF870" s="226">
        <f>IF(N870="snížená",J870,0)</f>
        <v>0</v>
      </c>
      <c r="BG870" s="226">
        <f>IF(N870="zákl. přenesená",J870,0)</f>
        <v>0</v>
      </c>
      <c r="BH870" s="226">
        <f>IF(N870="sníž. přenesená",J870,0)</f>
        <v>0</v>
      </c>
      <c r="BI870" s="226">
        <f>IF(N870="nulová",J870,0)</f>
        <v>0</v>
      </c>
      <c r="BJ870" s="19" t="s">
        <v>79</v>
      </c>
      <c r="BK870" s="226">
        <f>ROUND(I870*H870,2)</f>
        <v>0</v>
      </c>
      <c r="BL870" s="19" t="s">
        <v>275</v>
      </c>
      <c r="BM870" s="225" t="s">
        <v>2386</v>
      </c>
    </row>
    <row r="871" s="2" customFormat="1">
      <c r="A871" s="40"/>
      <c r="B871" s="41"/>
      <c r="C871" s="42"/>
      <c r="D871" s="227" t="s">
        <v>171</v>
      </c>
      <c r="E871" s="42"/>
      <c r="F871" s="228" t="s">
        <v>2387</v>
      </c>
      <c r="G871" s="42"/>
      <c r="H871" s="42"/>
      <c r="I871" s="229"/>
      <c r="J871" s="42"/>
      <c r="K871" s="42"/>
      <c r="L871" s="46"/>
      <c r="M871" s="230"/>
      <c r="N871" s="231"/>
      <c r="O871" s="86"/>
      <c r="P871" s="86"/>
      <c r="Q871" s="86"/>
      <c r="R871" s="86"/>
      <c r="S871" s="86"/>
      <c r="T871" s="87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T871" s="19" t="s">
        <v>171</v>
      </c>
      <c r="AU871" s="19" t="s">
        <v>81</v>
      </c>
    </row>
    <row r="872" s="2" customFormat="1">
      <c r="A872" s="40"/>
      <c r="B872" s="41"/>
      <c r="C872" s="42"/>
      <c r="D872" s="232" t="s">
        <v>173</v>
      </c>
      <c r="E872" s="42"/>
      <c r="F872" s="233" t="s">
        <v>2388</v>
      </c>
      <c r="G872" s="42"/>
      <c r="H872" s="42"/>
      <c r="I872" s="229"/>
      <c r="J872" s="42"/>
      <c r="K872" s="42"/>
      <c r="L872" s="46"/>
      <c r="M872" s="230"/>
      <c r="N872" s="231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173</v>
      </c>
      <c r="AU872" s="19" t="s">
        <v>81</v>
      </c>
    </row>
    <row r="873" s="2" customFormat="1" ht="33" customHeight="1">
      <c r="A873" s="40"/>
      <c r="B873" s="41"/>
      <c r="C873" s="214" t="s">
        <v>2389</v>
      </c>
      <c r="D873" s="214" t="s">
        <v>164</v>
      </c>
      <c r="E873" s="215" t="s">
        <v>2390</v>
      </c>
      <c r="F873" s="216" t="s">
        <v>2391</v>
      </c>
      <c r="G873" s="217" t="s">
        <v>300</v>
      </c>
      <c r="H873" s="218">
        <v>40.590000000000003</v>
      </c>
      <c r="I873" s="219"/>
      <c r="J873" s="220">
        <f>ROUND(I873*H873,2)</f>
        <v>0</v>
      </c>
      <c r="K873" s="216" t="s">
        <v>168</v>
      </c>
      <c r="L873" s="46"/>
      <c r="M873" s="221" t="s">
        <v>19</v>
      </c>
      <c r="N873" s="222" t="s">
        <v>43</v>
      </c>
      <c r="O873" s="86"/>
      <c r="P873" s="223">
        <f>O873*H873</f>
        <v>0</v>
      </c>
      <c r="Q873" s="223">
        <v>0.00042999999999999999</v>
      </c>
      <c r="R873" s="223">
        <f>Q873*H873</f>
        <v>0.017453700000000003</v>
      </c>
      <c r="S873" s="223">
        <v>0</v>
      </c>
      <c r="T873" s="224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25" t="s">
        <v>275</v>
      </c>
      <c r="AT873" s="225" t="s">
        <v>164</v>
      </c>
      <c r="AU873" s="225" t="s">
        <v>81</v>
      </c>
      <c r="AY873" s="19" t="s">
        <v>162</v>
      </c>
      <c r="BE873" s="226">
        <f>IF(N873="základní",J873,0)</f>
        <v>0</v>
      </c>
      <c r="BF873" s="226">
        <f>IF(N873="snížená",J873,0)</f>
        <v>0</v>
      </c>
      <c r="BG873" s="226">
        <f>IF(N873="zákl. přenesená",J873,0)</f>
        <v>0</v>
      </c>
      <c r="BH873" s="226">
        <f>IF(N873="sníž. přenesená",J873,0)</f>
        <v>0</v>
      </c>
      <c r="BI873" s="226">
        <f>IF(N873="nulová",J873,0)</f>
        <v>0</v>
      </c>
      <c r="BJ873" s="19" t="s">
        <v>79</v>
      </c>
      <c r="BK873" s="226">
        <f>ROUND(I873*H873,2)</f>
        <v>0</v>
      </c>
      <c r="BL873" s="19" t="s">
        <v>275</v>
      </c>
      <c r="BM873" s="225" t="s">
        <v>2392</v>
      </c>
    </row>
    <row r="874" s="2" customFormat="1">
      <c r="A874" s="40"/>
      <c r="B874" s="41"/>
      <c r="C874" s="42"/>
      <c r="D874" s="227" t="s">
        <v>171</v>
      </c>
      <c r="E874" s="42"/>
      <c r="F874" s="228" t="s">
        <v>2393</v>
      </c>
      <c r="G874" s="42"/>
      <c r="H874" s="42"/>
      <c r="I874" s="229"/>
      <c r="J874" s="42"/>
      <c r="K874" s="42"/>
      <c r="L874" s="46"/>
      <c r="M874" s="230"/>
      <c r="N874" s="231"/>
      <c r="O874" s="86"/>
      <c r="P874" s="86"/>
      <c r="Q874" s="86"/>
      <c r="R874" s="86"/>
      <c r="S874" s="86"/>
      <c r="T874" s="87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T874" s="19" t="s">
        <v>171</v>
      </c>
      <c r="AU874" s="19" t="s">
        <v>81</v>
      </c>
    </row>
    <row r="875" s="2" customFormat="1">
      <c r="A875" s="40"/>
      <c r="B875" s="41"/>
      <c r="C875" s="42"/>
      <c r="D875" s="232" t="s">
        <v>173</v>
      </c>
      <c r="E875" s="42"/>
      <c r="F875" s="233" t="s">
        <v>2394</v>
      </c>
      <c r="G875" s="42"/>
      <c r="H875" s="42"/>
      <c r="I875" s="229"/>
      <c r="J875" s="42"/>
      <c r="K875" s="42"/>
      <c r="L875" s="46"/>
      <c r="M875" s="230"/>
      <c r="N875" s="231"/>
      <c r="O875" s="86"/>
      <c r="P875" s="86"/>
      <c r="Q875" s="86"/>
      <c r="R875" s="86"/>
      <c r="S875" s="86"/>
      <c r="T875" s="87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T875" s="19" t="s">
        <v>173</v>
      </c>
      <c r="AU875" s="19" t="s">
        <v>81</v>
      </c>
    </row>
    <row r="876" s="13" customFormat="1">
      <c r="A876" s="13"/>
      <c r="B876" s="234"/>
      <c r="C876" s="235"/>
      <c r="D876" s="227" t="s">
        <v>175</v>
      </c>
      <c r="E876" s="236" t="s">
        <v>19</v>
      </c>
      <c r="F876" s="237" t="s">
        <v>2395</v>
      </c>
      <c r="G876" s="235"/>
      <c r="H876" s="238">
        <v>12.83</v>
      </c>
      <c r="I876" s="239"/>
      <c r="J876" s="235"/>
      <c r="K876" s="235"/>
      <c r="L876" s="240"/>
      <c r="M876" s="241"/>
      <c r="N876" s="242"/>
      <c r="O876" s="242"/>
      <c r="P876" s="242"/>
      <c r="Q876" s="242"/>
      <c r="R876" s="242"/>
      <c r="S876" s="242"/>
      <c r="T876" s="24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4" t="s">
        <v>175</v>
      </c>
      <c r="AU876" s="244" t="s">
        <v>81</v>
      </c>
      <c r="AV876" s="13" t="s">
        <v>81</v>
      </c>
      <c r="AW876" s="13" t="s">
        <v>33</v>
      </c>
      <c r="AX876" s="13" t="s">
        <v>72</v>
      </c>
      <c r="AY876" s="244" t="s">
        <v>162</v>
      </c>
    </row>
    <row r="877" s="13" customFormat="1">
      <c r="A877" s="13"/>
      <c r="B877" s="234"/>
      <c r="C877" s="235"/>
      <c r="D877" s="227" t="s">
        <v>175</v>
      </c>
      <c r="E877" s="236" t="s">
        <v>19</v>
      </c>
      <c r="F877" s="237" t="s">
        <v>2396</v>
      </c>
      <c r="G877" s="235"/>
      <c r="H877" s="238">
        <v>27.760000000000002</v>
      </c>
      <c r="I877" s="239"/>
      <c r="J877" s="235"/>
      <c r="K877" s="235"/>
      <c r="L877" s="240"/>
      <c r="M877" s="241"/>
      <c r="N877" s="242"/>
      <c r="O877" s="242"/>
      <c r="P877" s="242"/>
      <c r="Q877" s="242"/>
      <c r="R877" s="242"/>
      <c r="S877" s="242"/>
      <c r="T877" s="24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4" t="s">
        <v>175</v>
      </c>
      <c r="AU877" s="244" t="s">
        <v>81</v>
      </c>
      <c r="AV877" s="13" t="s">
        <v>81</v>
      </c>
      <c r="AW877" s="13" t="s">
        <v>33</v>
      </c>
      <c r="AX877" s="13" t="s">
        <v>72</v>
      </c>
      <c r="AY877" s="244" t="s">
        <v>162</v>
      </c>
    </row>
    <row r="878" s="14" customFormat="1">
      <c r="A878" s="14"/>
      <c r="B878" s="245"/>
      <c r="C878" s="246"/>
      <c r="D878" s="227" t="s">
        <v>175</v>
      </c>
      <c r="E878" s="247" t="s">
        <v>19</v>
      </c>
      <c r="F878" s="248" t="s">
        <v>177</v>
      </c>
      <c r="G878" s="246"/>
      <c r="H878" s="249">
        <v>40.590000000000003</v>
      </c>
      <c r="I878" s="250"/>
      <c r="J878" s="246"/>
      <c r="K878" s="246"/>
      <c r="L878" s="251"/>
      <c r="M878" s="252"/>
      <c r="N878" s="253"/>
      <c r="O878" s="253"/>
      <c r="P878" s="253"/>
      <c r="Q878" s="253"/>
      <c r="R878" s="253"/>
      <c r="S878" s="253"/>
      <c r="T878" s="25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5" t="s">
        <v>175</v>
      </c>
      <c r="AU878" s="255" t="s">
        <v>81</v>
      </c>
      <c r="AV878" s="14" t="s">
        <v>169</v>
      </c>
      <c r="AW878" s="14" t="s">
        <v>33</v>
      </c>
      <c r="AX878" s="14" t="s">
        <v>79</v>
      </c>
      <c r="AY878" s="255" t="s">
        <v>162</v>
      </c>
    </row>
    <row r="879" s="2" customFormat="1" ht="24.15" customHeight="1">
      <c r="A879" s="40"/>
      <c r="B879" s="41"/>
      <c r="C879" s="256" t="s">
        <v>2397</v>
      </c>
      <c r="D879" s="256" t="s">
        <v>237</v>
      </c>
      <c r="E879" s="257" t="s">
        <v>2398</v>
      </c>
      <c r="F879" s="258" t="s">
        <v>2399</v>
      </c>
      <c r="G879" s="259" t="s">
        <v>300</v>
      </c>
      <c r="H879" s="260">
        <v>44.649000000000001</v>
      </c>
      <c r="I879" s="261"/>
      <c r="J879" s="262">
        <f>ROUND(I879*H879,2)</f>
        <v>0</v>
      </c>
      <c r="K879" s="258" t="s">
        <v>168</v>
      </c>
      <c r="L879" s="263"/>
      <c r="M879" s="264" t="s">
        <v>19</v>
      </c>
      <c r="N879" s="265" t="s">
        <v>43</v>
      </c>
      <c r="O879" s="86"/>
      <c r="P879" s="223">
        <f>O879*H879</f>
        <v>0</v>
      </c>
      <c r="Q879" s="223">
        <v>0.00198</v>
      </c>
      <c r="R879" s="223">
        <f>Q879*H879</f>
        <v>0.088405020000000001</v>
      </c>
      <c r="S879" s="223">
        <v>0</v>
      </c>
      <c r="T879" s="224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25" t="s">
        <v>378</v>
      </c>
      <c r="AT879" s="225" t="s">
        <v>237</v>
      </c>
      <c r="AU879" s="225" t="s">
        <v>81</v>
      </c>
      <c r="AY879" s="19" t="s">
        <v>162</v>
      </c>
      <c r="BE879" s="226">
        <f>IF(N879="základní",J879,0)</f>
        <v>0</v>
      </c>
      <c r="BF879" s="226">
        <f>IF(N879="snížená",J879,0)</f>
        <v>0</v>
      </c>
      <c r="BG879" s="226">
        <f>IF(N879="zákl. přenesená",J879,0)</f>
        <v>0</v>
      </c>
      <c r="BH879" s="226">
        <f>IF(N879="sníž. přenesená",J879,0)</f>
        <v>0</v>
      </c>
      <c r="BI879" s="226">
        <f>IF(N879="nulová",J879,0)</f>
        <v>0</v>
      </c>
      <c r="BJ879" s="19" t="s">
        <v>79</v>
      </c>
      <c r="BK879" s="226">
        <f>ROUND(I879*H879,2)</f>
        <v>0</v>
      </c>
      <c r="BL879" s="19" t="s">
        <v>275</v>
      </c>
      <c r="BM879" s="225" t="s">
        <v>2400</v>
      </c>
    </row>
    <row r="880" s="2" customFormat="1">
      <c r="A880" s="40"/>
      <c r="B880" s="41"/>
      <c r="C880" s="42"/>
      <c r="D880" s="227" t="s">
        <v>171</v>
      </c>
      <c r="E880" s="42"/>
      <c r="F880" s="228" t="s">
        <v>2399</v>
      </c>
      <c r="G880" s="42"/>
      <c r="H880" s="42"/>
      <c r="I880" s="229"/>
      <c r="J880" s="42"/>
      <c r="K880" s="42"/>
      <c r="L880" s="46"/>
      <c r="M880" s="230"/>
      <c r="N880" s="231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171</v>
      </c>
      <c r="AU880" s="19" t="s">
        <v>81</v>
      </c>
    </row>
    <row r="881" s="13" customFormat="1">
      <c r="A881" s="13"/>
      <c r="B881" s="234"/>
      <c r="C881" s="235"/>
      <c r="D881" s="227" t="s">
        <v>175</v>
      </c>
      <c r="E881" s="236" t="s">
        <v>19</v>
      </c>
      <c r="F881" s="237" t="s">
        <v>2401</v>
      </c>
      <c r="G881" s="235"/>
      <c r="H881" s="238">
        <v>40.590000000000003</v>
      </c>
      <c r="I881" s="239"/>
      <c r="J881" s="235"/>
      <c r="K881" s="235"/>
      <c r="L881" s="240"/>
      <c r="M881" s="241"/>
      <c r="N881" s="242"/>
      <c r="O881" s="242"/>
      <c r="P881" s="242"/>
      <c r="Q881" s="242"/>
      <c r="R881" s="242"/>
      <c r="S881" s="242"/>
      <c r="T881" s="24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4" t="s">
        <v>175</v>
      </c>
      <c r="AU881" s="244" t="s">
        <v>81</v>
      </c>
      <c r="AV881" s="13" t="s">
        <v>81</v>
      </c>
      <c r="AW881" s="13" t="s">
        <v>33</v>
      </c>
      <c r="AX881" s="13" t="s">
        <v>79</v>
      </c>
      <c r="AY881" s="244" t="s">
        <v>162</v>
      </c>
    </row>
    <row r="882" s="13" customFormat="1">
      <c r="A882" s="13"/>
      <c r="B882" s="234"/>
      <c r="C882" s="235"/>
      <c r="D882" s="227" t="s">
        <v>175</v>
      </c>
      <c r="E882" s="235"/>
      <c r="F882" s="237" t="s">
        <v>2402</v>
      </c>
      <c r="G882" s="235"/>
      <c r="H882" s="238">
        <v>44.649000000000001</v>
      </c>
      <c r="I882" s="239"/>
      <c r="J882" s="235"/>
      <c r="K882" s="235"/>
      <c r="L882" s="240"/>
      <c r="M882" s="241"/>
      <c r="N882" s="242"/>
      <c r="O882" s="242"/>
      <c r="P882" s="242"/>
      <c r="Q882" s="242"/>
      <c r="R882" s="242"/>
      <c r="S882" s="242"/>
      <c r="T882" s="24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4" t="s">
        <v>175</v>
      </c>
      <c r="AU882" s="244" t="s">
        <v>81</v>
      </c>
      <c r="AV882" s="13" t="s">
        <v>81</v>
      </c>
      <c r="AW882" s="13" t="s">
        <v>4</v>
      </c>
      <c r="AX882" s="13" t="s">
        <v>79</v>
      </c>
      <c r="AY882" s="244" t="s">
        <v>162</v>
      </c>
    </row>
    <row r="883" s="2" customFormat="1" ht="33" customHeight="1">
      <c r="A883" s="40"/>
      <c r="B883" s="41"/>
      <c r="C883" s="214" t="s">
        <v>2403</v>
      </c>
      <c r="D883" s="214" t="s">
        <v>164</v>
      </c>
      <c r="E883" s="215" t="s">
        <v>2404</v>
      </c>
      <c r="F883" s="216" t="s">
        <v>2405</v>
      </c>
      <c r="G883" s="217" t="s">
        <v>245</v>
      </c>
      <c r="H883" s="218">
        <v>42.090000000000003</v>
      </c>
      <c r="I883" s="219"/>
      <c r="J883" s="220">
        <f>ROUND(I883*H883,2)</f>
        <v>0</v>
      </c>
      <c r="K883" s="216" t="s">
        <v>168</v>
      </c>
      <c r="L883" s="46"/>
      <c r="M883" s="221" t="s">
        <v>19</v>
      </c>
      <c r="N883" s="222" t="s">
        <v>43</v>
      </c>
      <c r="O883" s="86"/>
      <c r="P883" s="223">
        <f>O883*H883</f>
        <v>0</v>
      </c>
      <c r="Q883" s="223">
        <v>0.0090900000000000009</v>
      </c>
      <c r="R883" s="223">
        <f>Q883*H883</f>
        <v>0.38259810000000005</v>
      </c>
      <c r="S883" s="223">
        <v>0</v>
      </c>
      <c r="T883" s="224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25" t="s">
        <v>275</v>
      </c>
      <c r="AT883" s="225" t="s">
        <v>164</v>
      </c>
      <c r="AU883" s="225" t="s">
        <v>81</v>
      </c>
      <c r="AY883" s="19" t="s">
        <v>162</v>
      </c>
      <c r="BE883" s="226">
        <f>IF(N883="základní",J883,0)</f>
        <v>0</v>
      </c>
      <c r="BF883" s="226">
        <f>IF(N883="snížená",J883,0)</f>
        <v>0</v>
      </c>
      <c r="BG883" s="226">
        <f>IF(N883="zákl. přenesená",J883,0)</f>
        <v>0</v>
      </c>
      <c r="BH883" s="226">
        <f>IF(N883="sníž. přenesená",J883,0)</f>
        <v>0</v>
      </c>
      <c r="BI883" s="226">
        <f>IF(N883="nulová",J883,0)</f>
        <v>0</v>
      </c>
      <c r="BJ883" s="19" t="s">
        <v>79</v>
      </c>
      <c r="BK883" s="226">
        <f>ROUND(I883*H883,2)</f>
        <v>0</v>
      </c>
      <c r="BL883" s="19" t="s">
        <v>275</v>
      </c>
      <c r="BM883" s="225" t="s">
        <v>2406</v>
      </c>
    </row>
    <row r="884" s="2" customFormat="1">
      <c r="A884" s="40"/>
      <c r="B884" s="41"/>
      <c r="C884" s="42"/>
      <c r="D884" s="227" t="s">
        <v>171</v>
      </c>
      <c r="E884" s="42"/>
      <c r="F884" s="228" t="s">
        <v>2407</v>
      </c>
      <c r="G884" s="42"/>
      <c r="H884" s="42"/>
      <c r="I884" s="229"/>
      <c r="J884" s="42"/>
      <c r="K884" s="42"/>
      <c r="L884" s="46"/>
      <c r="M884" s="230"/>
      <c r="N884" s="231"/>
      <c r="O884" s="86"/>
      <c r="P884" s="86"/>
      <c r="Q884" s="86"/>
      <c r="R884" s="86"/>
      <c r="S884" s="86"/>
      <c r="T884" s="87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T884" s="19" t="s">
        <v>171</v>
      </c>
      <c r="AU884" s="19" t="s">
        <v>81</v>
      </c>
    </row>
    <row r="885" s="2" customFormat="1">
      <c r="A885" s="40"/>
      <c r="B885" s="41"/>
      <c r="C885" s="42"/>
      <c r="D885" s="232" t="s">
        <v>173</v>
      </c>
      <c r="E885" s="42"/>
      <c r="F885" s="233" t="s">
        <v>2408</v>
      </c>
      <c r="G885" s="42"/>
      <c r="H885" s="42"/>
      <c r="I885" s="229"/>
      <c r="J885" s="42"/>
      <c r="K885" s="42"/>
      <c r="L885" s="46"/>
      <c r="M885" s="230"/>
      <c r="N885" s="231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173</v>
      </c>
      <c r="AU885" s="19" t="s">
        <v>81</v>
      </c>
    </row>
    <row r="886" s="2" customFormat="1" ht="33" customHeight="1">
      <c r="A886" s="40"/>
      <c r="B886" s="41"/>
      <c r="C886" s="256" t="s">
        <v>2409</v>
      </c>
      <c r="D886" s="256" t="s">
        <v>237</v>
      </c>
      <c r="E886" s="257" t="s">
        <v>2410</v>
      </c>
      <c r="F886" s="258" t="s">
        <v>2411</v>
      </c>
      <c r="G886" s="259" t="s">
        <v>245</v>
      </c>
      <c r="H886" s="260">
        <v>48.404000000000003</v>
      </c>
      <c r="I886" s="261"/>
      <c r="J886" s="262">
        <f>ROUND(I886*H886,2)</f>
        <v>0</v>
      </c>
      <c r="K886" s="258" t="s">
        <v>168</v>
      </c>
      <c r="L886" s="263"/>
      <c r="M886" s="264" t="s">
        <v>19</v>
      </c>
      <c r="N886" s="265" t="s">
        <v>43</v>
      </c>
      <c r="O886" s="86"/>
      <c r="P886" s="223">
        <f>O886*H886</f>
        <v>0</v>
      </c>
      <c r="Q886" s="223">
        <v>0.021999999999999999</v>
      </c>
      <c r="R886" s="223">
        <f>Q886*H886</f>
        <v>1.0648880000000001</v>
      </c>
      <c r="S886" s="223">
        <v>0</v>
      </c>
      <c r="T886" s="224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25" t="s">
        <v>378</v>
      </c>
      <c r="AT886" s="225" t="s">
        <v>237</v>
      </c>
      <c r="AU886" s="225" t="s">
        <v>81</v>
      </c>
      <c r="AY886" s="19" t="s">
        <v>162</v>
      </c>
      <c r="BE886" s="226">
        <f>IF(N886="základní",J886,0)</f>
        <v>0</v>
      </c>
      <c r="BF886" s="226">
        <f>IF(N886="snížená",J886,0)</f>
        <v>0</v>
      </c>
      <c r="BG886" s="226">
        <f>IF(N886="zákl. přenesená",J886,0)</f>
        <v>0</v>
      </c>
      <c r="BH886" s="226">
        <f>IF(N886="sníž. přenesená",J886,0)</f>
        <v>0</v>
      </c>
      <c r="BI886" s="226">
        <f>IF(N886="nulová",J886,0)</f>
        <v>0</v>
      </c>
      <c r="BJ886" s="19" t="s">
        <v>79</v>
      </c>
      <c r="BK886" s="226">
        <f>ROUND(I886*H886,2)</f>
        <v>0</v>
      </c>
      <c r="BL886" s="19" t="s">
        <v>275</v>
      </c>
      <c r="BM886" s="225" t="s">
        <v>2412</v>
      </c>
    </row>
    <row r="887" s="2" customFormat="1">
      <c r="A887" s="40"/>
      <c r="B887" s="41"/>
      <c r="C887" s="42"/>
      <c r="D887" s="227" t="s">
        <v>171</v>
      </c>
      <c r="E887" s="42"/>
      <c r="F887" s="228" t="s">
        <v>2411</v>
      </c>
      <c r="G887" s="42"/>
      <c r="H887" s="42"/>
      <c r="I887" s="229"/>
      <c r="J887" s="42"/>
      <c r="K887" s="42"/>
      <c r="L887" s="46"/>
      <c r="M887" s="230"/>
      <c r="N887" s="231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171</v>
      </c>
      <c r="AU887" s="19" t="s">
        <v>81</v>
      </c>
    </row>
    <row r="888" s="13" customFormat="1">
      <c r="A888" s="13"/>
      <c r="B888" s="234"/>
      <c r="C888" s="235"/>
      <c r="D888" s="227" t="s">
        <v>175</v>
      </c>
      <c r="E888" s="236" t="s">
        <v>19</v>
      </c>
      <c r="F888" s="237" t="s">
        <v>1932</v>
      </c>
      <c r="G888" s="235"/>
      <c r="H888" s="238">
        <v>42.090000000000003</v>
      </c>
      <c r="I888" s="239"/>
      <c r="J888" s="235"/>
      <c r="K888" s="235"/>
      <c r="L888" s="240"/>
      <c r="M888" s="241"/>
      <c r="N888" s="242"/>
      <c r="O888" s="242"/>
      <c r="P888" s="242"/>
      <c r="Q888" s="242"/>
      <c r="R888" s="242"/>
      <c r="S888" s="242"/>
      <c r="T888" s="24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4" t="s">
        <v>175</v>
      </c>
      <c r="AU888" s="244" t="s">
        <v>81</v>
      </c>
      <c r="AV888" s="13" t="s">
        <v>81</v>
      </c>
      <c r="AW888" s="13" t="s">
        <v>33</v>
      </c>
      <c r="AX888" s="13" t="s">
        <v>79</v>
      </c>
      <c r="AY888" s="244" t="s">
        <v>162</v>
      </c>
    </row>
    <row r="889" s="13" customFormat="1">
      <c r="A889" s="13"/>
      <c r="B889" s="234"/>
      <c r="C889" s="235"/>
      <c r="D889" s="227" t="s">
        <v>175</v>
      </c>
      <c r="E889" s="235"/>
      <c r="F889" s="237" t="s">
        <v>2413</v>
      </c>
      <c r="G889" s="235"/>
      <c r="H889" s="238">
        <v>48.404000000000003</v>
      </c>
      <c r="I889" s="239"/>
      <c r="J889" s="235"/>
      <c r="K889" s="235"/>
      <c r="L889" s="240"/>
      <c r="M889" s="241"/>
      <c r="N889" s="242"/>
      <c r="O889" s="242"/>
      <c r="P889" s="242"/>
      <c r="Q889" s="242"/>
      <c r="R889" s="242"/>
      <c r="S889" s="242"/>
      <c r="T889" s="24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4" t="s">
        <v>175</v>
      </c>
      <c r="AU889" s="244" t="s">
        <v>81</v>
      </c>
      <c r="AV889" s="13" t="s">
        <v>81</v>
      </c>
      <c r="AW889" s="13" t="s">
        <v>4</v>
      </c>
      <c r="AX889" s="13" t="s">
        <v>79</v>
      </c>
      <c r="AY889" s="244" t="s">
        <v>162</v>
      </c>
    </row>
    <row r="890" s="2" customFormat="1" ht="16.5" customHeight="1">
      <c r="A890" s="40"/>
      <c r="B890" s="41"/>
      <c r="C890" s="214" t="s">
        <v>2414</v>
      </c>
      <c r="D890" s="214" t="s">
        <v>164</v>
      </c>
      <c r="E890" s="215" t="s">
        <v>2415</v>
      </c>
      <c r="F890" s="216" t="s">
        <v>2416</v>
      </c>
      <c r="G890" s="217" t="s">
        <v>300</v>
      </c>
      <c r="H890" s="218">
        <v>40.590000000000003</v>
      </c>
      <c r="I890" s="219"/>
      <c r="J890" s="220">
        <f>ROUND(I890*H890,2)</f>
        <v>0</v>
      </c>
      <c r="K890" s="216" t="s">
        <v>168</v>
      </c>
      <c r="L890" s="46"/>
      <c r="M890" s="221" t="s">
        <v>19</v>
      </c>
      <c r="N890" s="222" t="s">
        <v>43</v>
      </c>
      <c r="O890" s="86"/>
      <c r="P890" s="223">
        <f>O890*H890</f>
        <v>0</v>
      </c>
      <c r="Q890" s="223">
        <v>9.0000000000000006E-05</v>
      </c>
      <c r="R890" s="223">
        <f>Q890*H890</f>
        <v>0.0036531000000000007</v>
      </c>
      <c r="S890" s="223">
        <v>0</v>
      </c>
      <c r="T890" s="224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25" t="s">
        <v>275</v>
      </c>
      <c r="AT890" s="225" t="s">
        <v>164</v>
      </c>
      <c r="AU890" s="225" t="s">
        <v>81</v>
      </c>
      <c r="AY890" s="19" t="s">
        <v>162</v>
      </c>
      <c r="BE890" s="226">
        <f>IF(N890="základní",J890,0)</f>
        <v>0</v>
      </c>
      <c r="BF890" s="226">
        <f>IF(N890="snížená",J890,0)</f>
        <v>0</v>
      </c>
      <c r="BG890" s="226">
        <f>IF(N890="zákl. přenesená",J890,0)</f>
        <v>0</v>
      </c>
      <c r="BH890" s="226">
        <f>IF(N890="sníž. přenesená",J890,0)</f>
        <v>0</v>
      </c>
      <c r="BI890" s="226">
        <f>IF(N890="nulová",J890,0)</f>
        <v>0</v>
      </c>
      <c r="BJ890" s="19" t="s">
        <v>79</v>
      </c>
      <c r="BK890" s="226">
        <f>ROUND(I890*H890,2)</f>
        <v>0</v>
      </c>
      <c r="BL890" s="19" t="s">
        <v>275</v>
      </c>
      <c r="BM890" s="225" t="s">
        <v>2417</v>
      </c>
    </row>
    <row r="891" s="2" customFormat="1">
      <c r="A891" s="40"/>
      <c r="B891" s="41"/>
      <c r="C891" s="42"/>
      <c r="D891" s="227" t="s">
        <v>171</v>
      </c>
      <c r="E891" s="42"/>
      <c r="F891" s="228" t="s">
        <v>2418</v>
      </c>
      <c r="G891" s="42"/>
      <c r="H891" s="42"/>
      <c r="I891" s="229"/>
      <c r="J891" s="42"/>
      <c r="K891" s="42"/>
      <c r="L891" s="46"/>
      <c r="M891" s="230"/>
      <c r="N891" s="231"/>
      <c r="O891" s="86"/>
      <c r="P891" s="86"/>
      <c r="Q891" s="86"/>
      <c r="R891" s="86"/>
      <c r="S891" s="86"/>
      <c r="T891" s="87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T891" s="19" t="s">
        <v>171</v>
      </c>
      <c r="AU891" s="19" t="s">
        <v>81</v>
      </c>
    </row>
    <row r="892" s="2" customFormat="1">
      <c r="A892" s="40"/>
      <c r="B892" s="41"/>
      <c r="C892" s="42"/>
      <c r="D892" s="232" t="s">
        <v>173</v>
      </c>
      <c r="E892" s="42"/>
      <c r="F892" s="233" t="s">
        <v>2419</v>
      </c>
      <c r="G892" s="42"/>
      <c r="H892" s="42"/>
      <c r="I892" s="229"/>
      <c r="J892" s="42"/>
      <c r="K892" s="42"/>
      <c r="L892" s="46"/>
      <c r="M892" s="230"/>
      <c r="N892" s="231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9" t="s">
        <v>173</v>
      </c>
      <c r="AU892" s="19" t="s">
        <v>81</v>
      </c>
    </row>
    <row r="893" s="2" customFormat="1" ht="24.15" customHeight="1">
      <c r="A893" s="40"/>
      <c r="B893" s="41"/>
      <c r="C893" s="214" t="s">
        <v>2420</v>
      </c>
      <c r="D893" s="214" t="s">
        <v>164</v>
      </c>
      <c r="E893" s="215" t="s">
        <v>2421</v>
      </c>
      <c r="F893" s="216" t="s">
        <v>2422</v>
      </c>
      <c r="G893" s="217" t="s">
        <v>245</v>
      </c>
      <c r="H893" s="218">
        <v>44.930999999999997</v>
      </c>
      <c r="I893" s="219"/>
      <c r="J893" s="220">
        <f>ROUND(I893*H893,2)</f>
        <v>0</v>
      </c>
      <c r="K893" s="216" t="s">
        <v>168</v>
      </c>
      <c r="L893" s="46"/>
      <c r="M893" s="221" t="s">
        <v>19</v>
      </c>
      <c r="N893" s="222" t="s">
        <v>43</v>
      </c>
      <c r="O893" s="86"/>
      <c r="P893" s="223">
        <f>O893*H893</f>
        <v>0</v>
      </c>
      <c r="Q893" s="223">
        <v>5.0000000000000002E-05</v>
      </c>
      <c r="R893" s="223">
        <f>Q893*H893</f>
        <v>0.0022465499999999999</v>
      </c>
      <c r="S893" s="223">
        <v>0</v>
      </c>
      <c r="T893" s="224">
        <f>S893*H893</f>
        <v>0</v>
      </c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R893" s="225" t="s">
        <v>275</v>
      </c>
      <c r="AT893" s="225" t="s">
        <v>164</v>
      </c>
      <c r="AU893" s="225" t="s">
        <v>81</v>
      </c>
      <c r="AY893" s="19" t="s">
        <v>162</v>
      </c>
      <c r="BE893" s="226">
        <f>IF(N893="základní",J893,0)</f>
        <v>0</v>
      </c>
      <c r="BF893" s="226">
        <f>IF(N893="snížená",J893,0)</f>
        <v>0</v>
      </c>
      <c r="BG893" s="226">
        <f>IF(N893="zákl. přenesená",J893,0)</f>
        <v>0</v>
      </c>
      <c r="BH893" s="226">
        <f>IF(N893="sníž. přenesená",J893,0)</f>
        <v>0</v>
      </c>
      <c r="BI893" s="226">
        <f>IF(N893="nulová",J893,0)</f>
        <v>0</v>
      </c>
      <c r="BJ893" s="19" t="s">
        <v>79</v>
      </c>
      <c r="BK893" s="226">
        <f>ROUND(I893*H893,2)</f>
        <v>0</v>
      </c>
      <c r="BL893" s="19" t="s">
        <v>275</v>
      </c>
      <c r="BM893" s="225" t="s">
        <v>2423</v>
      </c>
    </row>
    <row r="894" s="2" customFormat="1">
      <c r="A894" s="40"/>
      <c r="B894" s="41"/>
      <c r="C894" s="42"/>
      <c r="D894" s="227" t="s">
        <v>171</v>
      </c>
      <c r="E894" s="42"/>
      <c r="F894" s="228" t="s">
        <v>2424</v>
      </c>
      <c r="G894" s="42"/>
      <c r="H894" s="42"/>
      <c r="I894" s="229"/>
      <c r="J894" s="42"/>
      <c r="K894" s="42"/>
      <c r="L894" s="46"/>
      <c r="M894" s="230"/>
      <c r="N894" s="231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9" t="s">
        <v>171</v>
      </c>
      <c r="AU894" s="19" t="s">
        <v>81</v>
      </c>
    </row>
    <row r="895" s="2" customFormat="1">
      <c r="A895" s="40"/>
      <c r="B895" s="41"/>
      <c r="C895" s="42"/>
      <c r="D895" s="232" t="s">
        <v>173</v>
      </c>
      <c r="E895" s="42"/>
      <c r="F895" s="233" t="s">
        <v>2425</v>
      </c>
      <c r="G895" s="42"/>
      <c r="H895" s="42"/>
      <c r="I895" s="229"/>
      <c r="J895" s="42"/>
      <c r="K895" s="42"/>
      <c r="L895" s="46"/>
      <c r="M895" s="230"/>
      <c r="N895" s="231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9" t="s">
        <v>173</v>
      </c>
      <c r="AU895" s="19" t="s">
        <v>81</v>
      </c>
    </row>
    <row r="896" s="2" customFormat="1" ht="24.15" customHeight="1">
      <c r="A896" s="40"/>
      <c r="B896" s="41"/>
      <c r="C896" s="214" t="s">
        <v>2426</v>
      </c>
      <c r="D896" s="214" t="s">
        <v>164</v>
      </c>
      <c r="E896" s="215" t="s">
        <v>2427</v>
      </c>
      <c r="F896" s="216" t="s">
        <v>2428</v>
      </c>
      <c r="G896" s="217" t="s">
        <v>212</v>
      </c>
      <c r="H896" s="218">
        <v>1.573</v>
      </c>
      <c r="I896" s="219"/>
      <c r="J896" s="220">
        <f>ROUND(I896*H896,2)</f>
        <v>0</v>
      </c>
      <c r="K896" s="216" t="s">
        <v>168</v>
      </c>
      <c r="L896" s="46"/>
      <c r="M896" s="221" t="s">
        <v>19</v>
      </c>
      <c r="N896" s="222" t="s">
        <v>43</v>
      </c>
      <c r="O896" s="86"/>
      <c r="P896" s="223">
        <f>O896*H896</f>
        <v>0</v>
      </c>
      <c r="Q896" s="223">
        <v>0</v>
      </c>
      <c r="R896" s="223">
        <f>Q896*H896</f>
        <v>0</v>
      </c>
      <c r="S896" s="223">
        <v>0</v>
      </c>
      <c r="T896" s="224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25" t="s">
        <v>275</v>
      </c>
      <c r="AT896" s="225" t="s">
        <v>164</v>
      </c>
      <c r="AU896" s="225" t="s">
        <v>81</v>
      </c>
      <c r="AY896" s="19" t="s">
        <v>162</v>
      </c>
      <c r="BE896" s="226">
        <f>IF(N896="základní",J896,0)</f>
        <v>0</v>
      </c>
      <c r="BF896" s="226">
        <f>IF(N896="snížená",J896,0)</f>
        <v>0</v>
      </c>
      <c r="BG896" s="226">
        <f>IF(N896="zákl. přenesená",J896,0)</f>
        <v>0</v>
      </c>
      <c r="BH896" s="226">
        <f>IF(N896="sníž. přenesená",J896,0)</f>
        <v>0</v>
      </c>
      <c r="BI896" s="226">
        <f>IF(N896="nulová",J896,0)</f>
        <v>0</v>
      </c>
      <c r="BJ896" s="19" t="s">
        <v>79</v>
      </c>
      <c r="BK896" s="226">
        <f>ROUND(I896*H896,2)</f>
        <v>0</v>
      </c>
      <c r="BL896" s="19" t="s">
        <v>275</v>
      </c>
      <c r="BM896" s="225" t="s">
        <v>2429</v>
      </c>
    </row>
    <row r="897" s="2" customFormat="1">
      <c r="A897" s="40"/>
      <c r="B897" s="41"/>
      <c r="C897" s="42"/>
      <c r="D897" s="227" t="s">
        <v>171</v>
      </c>
      <c r="E897" s="42"/>
      <c r="F897" s="228" t="s">
        <v>2430</v>
      </c>
      <c r="G897" s="42"/>
      <c r="H897" s="42"/>
      <c r="I897" s="229"/>
      <c r="J897" s="42"/>
      <c r="K897" s="42"/>
      <c r="L897" s="46"/>
      <c r="M897" s="230"/>
      <c r="N897" s="231"/>
      <c r="O897" s="86"/>
      <c r="P897" s="86"/>
      <c r="Q897" s="86"/>
      <c r="R897" s="86"/>
      <c r="S897" s="86"/>
      <c r="T897" s="87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T897" s="19" t="s">
        <v>171</v>
      </c>
      <c r="AU897" s="19" t="s">
        <v>81</v>
      </c>
    </row>
    <row r="898" s="2" customFormat="1">
      <c r="A898" s="40"/>
      <c r="B898" s="41"/>
      <c r="C898" s="42"/>
      <c r="D898" s="232" t="s">
        <v>173</v>
      </c>
      <c r="E898" s="42"/>
      <c r="F898" s="233" t="s">
        <v>2431</v>
      </c>
      <c r="G898" s="42"/>
      <c r="H898" s="42"/>
      <c r="I898" s="229"/>
      <c r="J898" s="42"/>
      <c r="K898" s="42"/>
      <c r="L898" s="46"/>
      <c r="M898" s="230"/>
      <c r="N898" s="231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173</v>
      </c>
      <c r="AU898" s="19" t="s">
        <v>81</v>
      </c>
    </row>
    <row r="899" s="2" customFormat="1" ht="33" customHeight="1">
      <c r="A899" s="40"/>
      <c r="B899" s="41"/>
      <c r="C899" s="214" t="s">
        <v>2432</v>
      </c>
      <c r="D899" s="214" t="s">
        <v>164</v>
      </c>
      <c r="E899" s="215" t="s">
        <v>2433</v>
      </c>
      <c r="F899" s="216" t="s">
        <v>2434</v>
      </c>
      <c r="G899" s="217" t="s">
        <v>212</v>
      </c>
      <c r="H899" s="218">
        <v>1.573</v>
      </c>
      <c r="I899" s="219"/>
      <c r="J899" s="220">
        <f>ROUND(I899*H899,2)</f>
        <v>0</v>
      </c>
      <c r="K899" s="216" t="s">
        <v>168</v>
      </c>
      <c r="L899" s="46"/>
      <c r="M899" s="221" t="s">
        <v>19</v>
      </c>
      <c r="N899" s="222" t="s">
        <v>43</v>
      </c>
      <c r="O899" s="86"/>
      <c r="P899" s="223">
        <f>O899*H899</f>
        <v>0</v>
      </c>
      <c r="Q899" s="223">
        <v>0</v>
      </c>
      <c r="R899" s="223">
        <f>Q899*H899</f>
        <v>0</v>
      </c>
      <c r="S899" s="223">
        <v>0</v>
      </c>
      <c r="T899" s="224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25" t="s">
        <v>275</v>
      </c>
      <c r="AT899" s="225" t="s">
        <v>164</v>
      </c>
      <c r="AU899" s="225" t="s">
        <v>81</v>
      </c>
      <c r="AY899" s="19" t="s">
        <v>162</v>
      </c>
      <c r="BE899" s="226">
        <f>IF(N899="základní",J899,0)</f>
        <v>0</v>
      </c>
      <c r="BF899" s="226">
        <f>IF(N899="snížená",J899,0)</f>
        <v>0</v>
      </c>
      <c r="BG899" s="226">
        <f>IF(N899="zákl. přenesená",J899,0)</f>
        <v>0</v>
      </c>
      <c r="BH899" s="226">
        <f>IF(N899="sníž. přenesená",J899,0)</f>
        <v>0</v>
      </c>
      <c r="BI899" s="226">
        <f>IF(N899="nulová",J899,0)</f>
        <v>0</v>
      </c>
      <c r="BJ899" s="19" t="s">
        <v>79</v>
      </c>
      <c r="BK899" s="226">
        <f>ROUND(I899*H899,2)</f>
        <v>0</v>
      </c>
      <c r="BL899" s="19" t="s">
        <v>275</v>
      </c>
      <c r="BM899" s="225" t="s">
        <v>2435</v>
      </c>
    </row>
    <row r="900" s="2" customFormat="1">
      <c r="A900" s="40"/>
      <c r="B900" s="41"/>
      <c r="C900" s="42"/>
      <c r="D900" s="227" t="s">
        <v>171</v>
      </c>
      <c r="E900" s="42"/>
      <c r="F900" s="228" t="s">
        <v>2436</v>
      </c>
      <c r="G900" s="42"/>
      <c r="H900" s="42"/>
      <c r="I900" s="229"/>
      <c r="J900" s="42"/>
      <c r="K900" s="42"/>
      <c r="L900" s="46"/>
      <c r="M900" s="230"/>
      <c r="N900" s="231"/>
      <c r="O900" s="86"/>
      <c r="P900" s="86"/>
      <c r="Q900" s="86"/>
      <c r="R900" s="86"/>
      <c r="S900" s="86"/>
      <c r="T900" s="87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19" t="s">
        <v>171</v>
      </c>
      <c r="AU900" s="19" t="s">
        <v>81</v>
      </c>
    </row>
    <row r="901" s="2" customFormat="1">
      <c r="A901" s="40"/>
      <c r="B901" s="41"/>
      <c r="C901" s="42"/>
      <c r="D901" s="232" t="s">
        <v>173</v>
      </c>
      <c r="E901" s="42"/>
      <c r="F901" s="233" t="s">
        <v>2437</v>
      </c>
      <c r="G901" s="42"/>
      <c r="H901" s="42"/>
      <c r="I901" s="229"/>
      <c r="J901" s="42"/>
      <c r="K901" s="42"/>
      <c r="L901" s="46"/>
      <c r="M901" s="230"/>
      <c r="N901" s="231"/>
      <c r="O901" s="86"/>
      <c r="P901" s="86"/>
      <c r="Q901" s="86"/>
      <c r="R901" s="86"/>
      <c r="S901" s="86"/>
      <c r="T901" s="87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T901" s="19" t="s">
        <v>173</v>
      </c>
      <c r="AU901" s="19" t="s">
        <v>81</v>
      </c>
    </row>
    <row r="902" s="12" customFormat="1" ht="22.8" customHeight="1">
      <c r="A902" s="12"/>
      <c r="B902" s="198"/>
      <c r="C902" s="199"/>
      <c r="D902" s="200" t="s">
        <v>71</v>
      </c>
      <c r="E902" s="212" t="s">
        <v>821</v>
      </c>
      <c r="F902" s="212" t="s">
        <v>822</v>
      </c>
      <c r="G902" s="199"/>
      <c r="H902" s="199"/>
      <c r="I902" s="202"/>
      <c r="J902" s="213">
        <f>BK902</f>
        <v>0</v>
      </c>
      <c r="K902" s="199"/>
      <c r="L902" s="204"/>
      <c r="M902" s="205"/>
      <c r="N902" s="206"/>
      <c r="O902" s="206"/>
      <c r="P902" s="207">
        <f>SUM(P903:P922)</f>
        <v>0</v>
      </c>
      <c r="Q902" s="206"/>
      <c r="R902" s="207">
        <f>SUM(R903:R922)</f>
        <v>0.0112858</v>
      </c>
      <c r="S902" s="206"/>
      <c r="T902" s="208">
        <f>SUM(T903:T922)</f>
        <v>0</v>
      </c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R902" s="209" t="s">
        <v>81</v>
      </c>
      <c r="AT902" s="210" t="s">
        <v>71</v>
      </c>
      <c r="AU902" s="210" t="s">
        <v>79</v>
      </c>
      <c r="AY902" s="209" t="s">
        <v>162</v>
      </c>
      <c r="BK902" s="211">
        <f>SUM(BK903:BK922)</f>
        <v>0</v>
      </c>
    </row>
    <row r="903" s="2" customFormat="1" ht="24.15" customHeight="1">
      <c r="A903" s="40"/>
      <c r="B903" s="41"/>
      <c r="C903" s="214" t="s">
        <v>2438</v>
      </c>
      <c r="D903" s="214" t="s">
        <v>164</v>
      </c>
      <c r="E903" s="215" t="s">
        <v>2439</v>
      </c>
      <c r="F903" s="216" t="s">
        <v>2440</v>
      </c>
      <c r="G903" s="217" t="s">
        <v>245</v>
      </c>
      <c r="H903" s="218">
        <v>2.7599999999999998</v>
      </c>
      <c r="I903" s="219"/>
      <c r="J903" s="220">
        <f>ROUND(I903*H903,2)</f>
        <v>0</v>
      </c>
      <c r="K903" s="216" t="s">
        <v>168</v>
      </c>
      <c r="L903" s="46"/>
      <c r="M903" s="221" t="s">
        <v>19</v>
      </c>
      <c r="N903" s="222" t="s">
        <v>43</v>
      </c>
      <c r="O903" s="86"/>
      <c r="P903" s="223">
        <f>O903*H903</f>
        <v>0</v>
      </c>
      <c r="Q903" s="223">
        <v>6.9999999999999994E-05</v>
      </c>
      <c r="R903" s="223">
        <f>Q903*H903</f>
        <v>0.00019319999999999998</v>
      </c>
      <c r="S903" s="223">
        <v>0</v>
      </c>
      <c r="T903" s="224">
        <f>S903*H903</f>
        <v>0</v>
      </c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R903" s="225" t="s">
        <v>275</v>
      </c>
      <c r="AT903" s="225" t="s">
        <v>164</v>
      </c>
      <c r="AU903" s="225" t="s">
        <v>81</v>
      </c>
      <c r="AY903" s="19" t="s">
        <v>162</v>
      </c>
      <c r="BE903" s="226">
        <f>IF(N903="základní",J903,0)</f>
        <v>0</v>
      </c>
      <c r="BF903" s="226">
        <f>IF(N903="snížená",J903,0)</f>
        <v>0</v>
      </c>
      <c r="BG903" s="226">
        <f>IF(N903="zákl. přenesená",J903,0)</f>
        <v>0</v>
      </c>
      <c r="BH903" s="226">
        <f>IF(N903="sníž. přenesená",J903,0)</f>
        <v>0</v>
      </c>
      <c r="BI903" s="226">
        <f>IF(N903="nulová",J903,0)</f>
        <v>0</v>
      </c>
      <c r="BJ903" s="19" t="s">
        <v>79</v>
      </c>
      <c r="BK903" s="226">
        <f>ROUND(I903*H903,2)</f>
        <v>0</v>
      </c>
      <c r="BL903" s="19" t="s">
        <v>275</v>
      </c>
      <c r="BM903" s="225" t="s">
        <v>2441</v>
      </c>
    </row>
    <row r="904" s="2" customFormat="1">
      <c r="A904" s="40"/>
      <c r="B904" s="41"/>
      <c r="C904" s="42"/>
      <c r="D904" s="227" t="s">
        <v>171</v>
      </c>
      <c r="E904" s="42"/>
      <c r="F904" s="228" t="s">
        <v>2442</v>
      </c>
      <c r="G904" s="42"/>
      <c r="H904" s="42"/>
      <c r="I904" s="229"/>
      <c r="J904" s="42"/>
      <c r="K904" s="42"/>
      <c r="L904" s="46"/>
      <c r="M904" s="230"/>
      <c r="N904" s="231"/>
      <c r="O904" s="86"/>
      <c r="P904" s="86"/>
      <c r="Q904" s="86"/>
      <c r="R904" s="86"/>
      <c r="S904" s="86"/>
      <c r="T904" s="87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19" t="s">
        <v>171</v>
      </c>
      <c r="AU904" s="19" t="s">
        <v>81</v>
      </c>
    </row>
    <row r="905" s="2" customFormat="1">
      <c r="A905" s="40"/>
      <c r="B905" s="41"/>
      <c r="C905" s="42"/>
      <c r="D905" s="232" t="s">
        <v>173</v>
      </c>
      <c r="E905" s="42"/>
      <c r="F905" s="233" t="s">
        <v>2443</v>
      </c>
      <c r="G905" s="42"/>
      <c r="H905" s="42"/>
      <c r="I905" s="229"/>
      <c r="J905" s="42"/>
      <c r="K905" s="42"/>
      <c r="L905" s="46"/>
      <c r="M905" s="230"/>
      <c r="N905" s="231"/>
      <c r="O905" s="86"/>
      <c r="P905" s="86"/>
      <c r="Q905" s="86"/>
      <c r="R905" s="86"/>
      <c r="S905" s="86"/>
      <c r="T905" s="87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T905" s="19" t="s">
        <v>173</v>
      </c>
      <c r="AU905" s="19" t="s">
        <v>81</v>
      </c>
    </row>
    <row r="906" s="13" customFormat="1">
      <c r="A906" s="13"/>
      <c r="B906" s="234"/>
      <c r="C906" s="235"/>
      <c r="D906" s="227" t="s">
        <v>175</v>
      </c>
      <c r="E906" s="236" t="s">
        <v>19</v>
      </c>
      <c r="F906" s="237" t="s">
        <v>2444</v>
      </c>
      <c r="G906" s="235"/>
      <c r="H906" s="238">
        <v>2.7599999999999998</v>
      </c>
      <c r="I906" s="239"/>
      <c r="J906" s="235"/>
      <c r="K906" s="235"/>
      <c r="L906" s="240"/>
      <c r="M906" s="241"/>
      <c r="N906" s="242"/>
      <c r="O906" s="242"/>
      <c r="P906" s="242"/>
      <c r="Q906" s="242"/>
      <c r="R906" s="242"/>
      <c r="S906" s="242"/>
      <c r="T906" s="24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4" t="s">
        <v>175</v>
      </c>
      <c r="AU906" s="244" t="s">
        <v>81</v>
      </c>
      <c r="AV906" s="13" t="s">
        <v>81</v>
      </c>
      <c r="AW906" s="13" t="s">
        <v>33</v>
      </c>
      <c r="AX906" s="13" t="s">
        <v>72</v>
      </c>
      <c r="AY906" s="244" t="s">
        <v>162</v>
      </c>
    </row>
    <row r="907" s="14" customFormat="1">
      <c r="A907" s="14"/>
      <c r="B907" s="245"/>
      <c r="C907" s="246"/>
      <c r="D907" s="227" t="s">
        <v>175</v>
      </c>
      <c r="E907" s="247" t="s">
        <v>19</v>
      </c>
      <c r="F907" s="248" t="s">
        <v>177</v>
      </c>
      <c r="G907" s="246"/>
      <c r="H907" s="249">
        <v>2.7599999999999998</v>
      </c>
      <c r="I907" s="250"/>
      <c r="J907" s="246"/>
      <c r="K907" s="246"/>
      <c r="L907" s="251"/>
      <c r="M907" s="252"/>
      <c r="N907" s="253"/>
      <c r="O907" s="253"/>
      <c r="P907" s="253"/>
      <c r="Q907" s="253"/>
      <c r="R907" s="253"/>
      <c r="S907" s="253"/>
      <c r="T907" s="25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5" t="s">
        <v>175</v>
      </c>
      <c r="AU907" s="255" t="s">
        <v>81</v>
      </c>
      <c r="AV907" s="14" t="s">
        <v>169</v>
      </c>
      <c r="AW907" s="14" t="s">
        <v>33</v>
      </c>
      <c r="AX907" s="14" t="s">
        <v>79</v>
      </c>
      <c r="AY907" s="255" t="s">
        <v>162</v>
      </c>
    </row>
    <row r="908" s="2" customFormat="1" ht="24.15" customHeight="1">
      <c r="A908" s="40"/>
      <c r="B908" s="41"/>
      <c r="C908" s="214" t="s">
        <v>2445</v>
      </c>
      <c r="D908" s="214" t="s">
        <v>164</v>
      </c>
      <c r="E908" s="215" t="s">
        <v>2446</v>
      </c>
      <c r="F908" s="216" t="s">
        <v>2447</v>
      </c>
      <c r="G908" s="217" t="s">
        <v>245</v>
      </c>
      <c r="H908" s="218">
        <v>2.7599999999999998</v>
      </c>
      <c r="I908" s="219"/>
      <c r="J908" s="220">
        <f>ROUND(I908*H908,2)</f>
        <v>0</v>
      </c>
      <c r="K908" s="216" t="s">
        <v>168</v>
      </c>
      <c r="L908" s="46"/>
      <c r="M908" s="221" t="s">
        <v>19</v>
      </c>
      <c r="N908" s="222" t="s">
        <v>43</v>
      </c>
      <c r="O908" s="86"/>
      <c r="P908" s="223">
        <f>O908*H908</f>
        <v>0</v>
      </c>
      <c r="Q908" s="223">
        <v>0.00013999999999999999</v>
      </c>
      <c r="R908" s="223">
        <f>Q908*H908</f>
        <v>0.00038639999999999996</v>
      </c>
      <c r="S908" s="223">
        <v>0</v>
      </c>
      <c r="T908" s="224">
        <f>S908*H908</f>
        <v>0</v>
      </c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R908" s="225" t="s">
        <v>275</v>
      </c>
      <c r="AT908" s="225" t="s">
        <v>164</v>
      </c>
      <c r="AU908" s="225" t="s">
        <v>81</v>
      </c>
      <c r="AY908" s="19" t="s">
        <v>162</v>
      </c>
      <c r="BE908" s="226">
        <f>IF(N908="základní",J908,0)</f>
        <v>0</v>
      </c>
      <c r="BF908" s="226">
        <f>IF(N908="snížená",J908,0)</f>
        <v>0</v>
      </c>
      <c r="BG908" s="226">
        <f>IF(N908="zákl. přenesená",J908,0)</f>
        <v>0</v>
      </c>
      <c r="BH908" s="226">
        <f>IF(N908="sníž. přenesená",J908,0)</f>
        <v>0</v>
      </c>
      <c r="BI908" s="226">
        <f>IF(N908="nulová",J908,0)</f>
        <v>0</v>
      </c>
      <c r="BJ908" s="19" t="s">
        <v>79</v>
      </c>
      <c r="BK908" s="226">
        <f>ROUND(I908*H908,2)</f>
        <v>0</v>
      </c>
      <c r="BL908" s="19" t="s">
        <v>275</v>
      </c>
      <c r="BM908" s="225" t="s">
        <v>2448</v>
      </c>
    </row>
    <row r="909" s="2" customFormat="1">
      <c r="A909" s="40"/>
      <c r="B909" s="41"/>
      <c r="C909" s="42"/>
      <c r="D909" s="227" t="s">
        <v>171</v>
      </c>
      <c r="E909" s="42"/>
      <c r="F909" s="228" t="s">
        <v>2449</v>
      </c>
      <c r="G909" s="42"/>
      <c r="H909" s="42"/>
      <c r="I909" s="229"/>
      <c r="J909" s="42"/>
      <c r="K909" s="42"/>
      <c r="L909" s="46"/>
      <c r="M909" s="230"/>
      <c r="N909" s="231"/>
      <c r="O909" s="86"/>
      <c r="P909" s="86"/>
      <c r="Q909" s="86"/>
      <c r="R909" s="86"/>
      <c r="S909" s="86"/>
      <c r="T909" s="87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T909" s="19" t="s">
        <v>171</v>
      </c>
      <c r="AU909" s="19" t="s">
        <v>81</v>
      </c>
    </row>
    <row r="910" s="2" customFormat="1">
      <c r="A910" s="40"/>
      <c r="B910" s="41"/>
      <c r="C910" s="42"/>
      <c r="D910" s="232" t="s">
        <v>173</v>
      </c>
      <c r="E910" s="42"/>
      <c r="F910" s="233" t="s">
        <v>2450</v>
      </c>
      <c r="G910" s="42"/>
      <c r="H910" s="42"/>
      <c r="I910" s="229"/>
      <c r="J910" s="42"/>
      <c r="K910" s="42"/>
      <c r="L910" s="46"/>
      <c r="M910" s="230"/>
      <c r="N910" s="231"/>
      <c r="O910" s="86"/>
      <c r="P910" s="86"/>
      <c r="Q910" s="86"/>
      <c r="R910" s="86"/>
      <c r="S910" s="86"/>
      <c r="T910" s="87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19" t="s">
        <v>173</v>
      </c>
      <c r="AU910" s="19" t="s">
        <v>81</v>
      </c>
    </row>
    <row r="911" s="2" customFormat="1" ht="24.15" customHeight="1">
      <c r="A911" s="40"/>
      <c r="B911" s="41"/>
      <c r="C911" s="214" t="s">
        <v>2451</v>
      </c>
      <c r="D911" s="214" t="s">
        <v>164</v>
      </c>
      <c r="E911" s="215" t="s">
        <v>2452</v>
      </c>
      <c r="F911" s="216" t="s">
        <v>2453</v>
      </c>
      <c r="G911" s="217" t="s">
        <v>245</v>
      </c>
      <c r="H911" s="218">
        <v>2.7599999999999998</v>
      </c>
      <c r="I911" s="219"/>
      <c r="J911" s="220">
        <f>ROUND(I911*H911,2)</f>
        <v>0</v>
      </c>
      <c r="K911" s="216" t="s">
        <v>168</v>
      </c>
      <c r="L911" s="46"/>
      <c r="M911" s="221" t="s">
        <v>19</v>
      </c>
      <c r="N911" s="222" t="s">
        <v>43</v>
      </c>
      <c r="O911" s="86"/>
      <c r="P911" s="223">
        <f>O911*H911</f>
        <v>0</v>
      </c>
      <c r="Q911" s="223">
        <v>0.00012</v>
      </c>
      <c r="R911" s="223">
        <f>Q911*H911</f>
        <v>0.00033119999999999997</v>
      </c>
      <c r="S911" s="223">
        <v>0</v>
      </c>
      <c r="T911" s="224">
        <f>S911*H911</f>
        <v>0</v>
      </c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R911" s="225" t="s">
        <v>275</v>
      </c>
      <c r="AT911" s="225" t="s">
        <v>164</v>
      </c>
      <c r="AU911" s="225" t="s">
        <v>81</v>
      </c>
      <c r="AY911" s="19" t="s">
        <v>162</v>
      </c>
      <c r="BE911" s="226">
        <f>IF(N911="základní",J911,0)</f>
        <v>0</v>
      </c>
      <c r="BF911" s="226">
        <f>IF(N911="snížená",J911,0)</f>
        <v>0</v>
      </c>
      <c r="BG911" s="226">
        <f>IF(N911="zákl. přenesená",J911,0)</f>
        <v>0</v>
      </c>
      <c r="BH911" s="226">
        <f>IF(N911="sníž. přenesená",J911,0)</f>
        <v>0</v>
      </c>
      <c r="BI911" s="226">
        <f>IF(N911="nulová",J911,0)</f>
        <v>0</v>
      </c>
      <c r="BJ911" s="19" t="s">
        <v>79</v>
      </c>
      <c r="BK911" s="226">
        <f>ROUND(I911*H911,2)</f>
        <v>0</v>
      </c>
      <c r="BL911" s="19" t="s">
        <v>275</v>
      </c>
      <c r="BM911" s="225" t="s">
        <v>2454</v>
      </c>
    </row>
    <row r="912" s="2" customFormat="1">
      <c r="A912" s="40"/>
      <c r="B912" s="41"/>
      <c r="C912" s="42"/>
      <c r="D912" s="227" t="s">
        <v>171</v>
      </c>
      <c r="E912" s="42"/>
      <c r="F912" s="228" t="s">
        <v>2455</v>
      </c>
      <c r="G912" s="42"/>
      <c r="H912" s="42"/>
      <c r="I912" s="229"/>
      <c r="J912" s="42"/>
      <c r="K912" s="42"/>
      <c r="L912" s="46"/>
      <c r="M912" s="230"/>
      <c r="N912" s="231"/>
      <c r="O912" s="86"/>
      <c r="P912" s="86"/>
      <c r="Q912" s="86"/>
      <c r="R912" s="86"/>
      <c r="S912" s="86"/>
      <c r="T912" s="87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T912" s="19" t="s">
        <v>171</v>
      </c>
      <c r="AU912" s="19" t="s">
        <v>81</v>
      </c>
    </row>
    <row r="913" s="2" customFormat="1">
      <c r="A913" s="40"/>
      <c r="B913" s="41"/>
      <c r="C913" s="42"/>
      <c r="D913" s="232" t="s">
        <v>173</v>
      </c>
      <c r="E913" s="42"/>
      <c r="F913" s="233" t="s">
        <v>2456</v>
      </c>
      <c r="G913" s="42"/>
      <c r="H913" s="42"/>
      <c r="I913" s="229"/>
      <c r="J913" s="42"/>
      <c r="K913" s="42"/>
      <c r="L913" s="46"/>
      <c r="M913" s="230"/>
      <c r="N913" s="231"/>
      <c r="O913" s="86"/>
      <c r="P913" s="86"/>
      <c r="Q913" s="86"/>
      <c r="R913" s="86"/>
      <c r="S913" s="86"/>
      <c r="T913" s="87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T913" s="19" t="s">
        <v>173</v>
      </c>
      <c r="AU913" s="19" t="s">
        <v>81</v>
      </c>
    </row>
    <row r="914" s="2" customFormat="1" ht="16.5" customHeight="1">
      <c r="A914" s="40"/>
      <c r="B914" s="41"/>
      <c r="C914" s="214" t="s">
        <v>2457</v>
      </c>
      <c r="D914" s="214" t="s">
        <v>164</v>
      </c>
      <c r="E914" s="215" t="s">
        <v>2458</v>
      </c>
      <c r="F914" s="216" t="s">
        <v>2459</v>
      </c>
      <c r="G914" s="217" t="s">
        <v>245</v>
      </c>
      <c r="H914" s="218">
        <v>12.5</v>
      </c>
      <c r="I914" s="219"/>
      <c r="J914" s="220">
        <f>ROUND(I914*H914,2)</f>
        <v>0</v>
      </c>
      <c r="K914" s="216" t="s">
        <v>168</v>
      </c>
      <c r="L914" s="46"/>
      <c r="M914" s="221" t="s">
        <v>19</v>
      </c>
      <c r="N914" s="222" t="s">
        <v>43</v>
      </c>
      <c r="O914" s="86"/>
      <c r="P914" s="223">
        <f>O914*H914</f>
        <v>0</v>
      </c>
      <c r="Q914" s="223">
        <v>0</v>
      </c>
      <c r="R914" s="223">
        <f>Q914*H914</f>
        <v>0</v>
      </c>
      <c r="S914" s="223">
        <v>0</v>
      </c>
      <c r="T914" s="224">
        <f>S914*H914</f>
        <v>0</v>
      </c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R914" s="225" t="s">
        <v>275</v>
      </c>
      <c r="AT914" s="225" t="s">
        <v>164</v>
      </c>
      <c r="AU914" s="225" t="s">
        <v>81</v>
      </c>
      <c r="AY914" s="19" t="s">
        <v>162</v>
      </c>
      <c r="BE914" s="226">
        <f>IF(N914="základní",J914,0)</f>
        <v>0</v>
      </c>
      <c r="BF914" s="226">
        <f>IF(N914="snížená",J914,0)</f>
        <v>0</v>
      </c>
      <c r="BG914" s="226">
        <f>IF(N914="zákl. přenesená",J914,0)</f>
        <v>0</v>
      </c>
      <c r="BH914" s="226">
        <f>IF(N914="sníž. přenesená",J914,0)</f>
        <v>0</v>
      </c>
      <c r="BI914" s="226">
        <f>IF(N914="nulová",J914,0)</f>
        <v>0</v>
      </c>
      <c r="BJ914" s="19" t="s">
        <v>79</v>
      </c>
      <c r="BK914" s="226">
        <f>ROUND(I914*H914,2)</f>
        <v>0</v>
      </c>
      <c r="BL914" s="19" t="s">
        <v>275</v>
      </c>
      <c r="BM914" s="225" t="s">
        <v>2460</v>
      </c>
    </row>
    <row r="915" s="2" customFormat="1">
      <c r="A915" s="40"/>
      <c r="B915" s="41"/>
      <c r="C915" s="42"/>
      <c r="D915" s="227" t="s">
        <v>171</v>
      </c>
      <c r="E915" s="42"/>
      <c r="F915" s="228" t="s">
        <v>2461</v>
      </c>
      <c r="G915" s="42"/>
      <c r="H915" s="42"/>
      <c r="I915" s="229"/>
      <c r="J915" s="42"/>
      <c r="K915" s="42"/>
      <c r="L915" s="46"/>
      <c r="M915" s="230"/>
      <c r="N915" s="231"/>
      <c r="O915" s="86"/>
      <c r="P915" s="86"/>
      <c r="Q915" s="86"/>
      <c r="R915" s="86"/>
      <c r="S915" s="86"/>
      <c r="T915" s="87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T915" s="19" t="s">
        <v>171</v>
      </c>
      <c r="AU915" s="19" t="s">
        <v>81</v>
      </c>
    </row>
    <row r="916" s="2" customFormat="1">
      <c r="A916" s="40"/>
      <c r="B916" s="41"/>
      <c r="C916" s="42"/>
      <c r="D916" s="232" t="s">
        <v>173</v>
      </c>
      <c r="E916" s="42"/>
      <c r="F916" s="233" t="s">
        <v>2462</v>
      </c>
      <c r="G916" s="42"/>
      <c r="H916" s="42"/>
      <c r="I916" s="229"/>
      <c r="J916" s="42"/>
      <c r="K916" s="42"/>
      <c r="L916" s="46"/>
      <c r="M916" s="230"/>
      <c r="N916" s="231"/>
      <c r="O916" s="86"/>
      <c r="P916" s="86"/>
      <c r="Q916" s="86"/>
      <c r="R916" s="86"/>
      <c r="S916" s="86"/>
      <c r="T916" s="87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19" t="s">
        <v>173</v>
      </c>
      <c r="AU916" s="19" t="s">
        <v>81</v>
      </c>
    </row>
    <row r="917" s="2" customFormat="1" ht="24.15" customHeight="1">
      <c r="A917" s="40"/>
      <c r="B917" s="41"/>
      <c r="C917" s="214" t="s">
        <v>2463</v>
      </c>
      <c r="D917" s="214" t="s">
        <v>164</v>
      </c>
      <c r="E917" s="215" t="s">
        <v>2464</v>
      </c>
      <c r="F917" s="216" t="s">
        <v>2465</v>
      </c>
      <c r="G917" s="217" t="s">
        <v>245</v>
      </c>
      <c r="H917" s="218">
        <v>12.5</v>
      </c>
      <c r="I917" s="219"/>
      <c r="J917" s="220">
        <f>ROUND(I917*H917,2)</f>
        <v>0</v>
      </c>
      <c r="K917" s="216" t="s">
        <v>168</v>
      </c>
      <c r="L917" s="46"/>
      <c r="M917" s="221" t="s">
        <v>19</v>
      </c>
      <c r="N917" s="222" t="s">
        <v>43</v>
      </c>
      <c r="O917" s="86"/>
      <c r="P917" s="223">
        <f>O917*H917</f>
        <v>0</v>
      </c>
      <c r="Q917" s="223">
        <v>0.00011</v>
      </c>
      <c r="R917" s="223">
        <f>Q917*H917</f>
        <v>0.0013750000000000001</v>
      </c>
      <c r="S917" s="223">
        <v>0</v>
      </c>
      <c r="T917" s="224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25" t="s">
        <v>275</v>
      </c>
      <c r="AT917" s="225" t="s">
        <v>164</v>
      </c>
      <c r="AU917" s="225" t="s">
        <v>81</v>
      </c>
      <c r="AY917" s="19" t="s">
        <v>162</v>
      </c>
      <c r="BE917" s="226">
        <f>IF(N917="základní",J917,0)</f>
        <v>0</v>
      </c>
      <c r="BF917" s="226">
        <f>IF(N917="snížená",J917,0)</f>
        <v>0</v>
      </c>
      <c r="BG917" s="226">
        <f>IF(N917="zákl. přenesená",J917,0)</f>
        <v>0</v>
      </c>
      <c r="BH917" s="226">
        <f>IF(N917="sníž. přenesená",J917,0)</f>
        <v>0</v>
      </c>
      <c r="BI917" s="226">
        <f>IF(N917="nulová",J917,0)</f>
        <v>0</v>
      </c>
      <c r="BJ917" s="19" t="s">
        <v>79</v>
      </c>
      <c r="BK917" s="226">
        <f>ROUND(I917*H917,2)</f>
        <v>0</v>
      </c>
      <c r="BL917" s="19" t="s">
        <v>275</v>
      </c>
      <c r="BM917" s="225" t="s">
        <v>2466</v>
      </c>
    </row>
    <row r="918" s="2" customFormat="1">
      <c r="A918" s="40"/>
      <c r="B918" s="41"/>
      <c r="C918" s="42"/>
      <c r="D918" s="227" t="s">
        <v>171</v>
      </c>
      <c r="E918" s="42"/>
      <c r="F918" s="228" t="s">
        <v>2467</v>
      </c>
      <c r="G918" s="42"/>
      <c r="H918" s="42"/>
      <c r="I918" s="229"/>
      <c r="J918" s="42"/>
      <c r="K918" s="42"/>
      <c r="L918" s="46"/>
      <c r="M918" s="230"/>
      <c r="N918" s="231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T918" s="19" t="s">
        <v>171</v>
      </c>
      <c r="AU918" s="19" t="s">
        <v>81</v>
      </c>
    </row>
    <row r="919" s="2" customFormat="1">
      <c r="A919" s="40"/>
      <c r="B919" s="41"/>
      <c r="C919" s="42"/>
      <c r="D919" s="232" t="s">
        <v>173</v>
      </c>
      <c r="E919" s="42"/>
      <c r="F919" s="233" t="s">
        <v>2468</v>
      </c>
      <c r="G919" s="42"/>
      <c r="H919" s="42"/>
      <c r="I919" s="229"/>
      <c r="J919" s="42"/>
      <c r="K919" s="42"/>
      <c r="L919" s="46"/>
      <c r="M919" s="230"/>
      <c r="N919" s="231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T919" s="19" t="s">
        <v>173</v>
      </c>
      <c r="AU919" s="19" t="s">
        <v>81</v>
      </c>
    </row>
    <row r="920" s="2" customFormat="1" ht="24.15" customHeight="1">
      <c r="A920" s="40"/>
      <c r="B920" s="41"/>
      <c r="C920" s="214" t="s">
        <v>2469</v>
      </c>
      <c r="D920" s="214" t="s">
        <v>164</v>
      </c>
      <c r="E920" s="215" t="s">
        <v>2470</v>
      </c>
      <c r="F920" s="216" t="s">
        <v>2471</v>
      </c>
      <c r="G920" s="217" t="s">
        <v>245</v>
      </c>
      <c r="H920" s="218">
        <v>12.5</v>
      </c>
      <c r="I920" s="219"/>
      <c r="J920" s="220">
        <f>ROUND(I920*H920,2)</f>
        <v>0</v>
      </c>
      <c r="K920" s="216" t="s">
        <v>168</v>
      </c>
      <c r="L920" s="46"/>
      <c r="M920" s="221" t="s">
        <v>19</v>
      </c>
      <c r="N920" s="222" t="s">
        <v>43</v>
      </c>
      <c r="O920" s="86"/>
      <c r="P920" s="223">
        <f>O920*H920</f>
        <v>0</v>
      </c>
      <c r="Q920" s="223">
        <v>0.00072000000000000005</v>
      </c>
      <c r="R920" s="223">
        <f>Q920*H920</f>
        <v>0.0090000000000000011</v>
      </c>
      <c r="S920" s="223">
        <v>0</v>
      </c>
      <c r="T920" s="224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25" t="s">
        <v>275</v>
      </c>
      <c r="AT920" s="225" t="s">
        <v>164</v>
      </c>
      <c r="AU920" s="225" t="s">
        <v>81</v>
      </c>
      <c r="AY920" s="19" t="s">
        <v>162</v>
      </c>
      <c r="BE920" s="226">
        <f>IF(N920="základní",J920,0)</f>
        <v>0</v>
      </c>
      <c r="BF920" s="226">
        <f>IF(N920="snížená",J920,0)</f>
        <v>0</v>
      </c>
      <c r="BG920" s="226">
        <f>IF(N920="zákl. přenesená",J920,0)</f>
        <v>0</v>
      </c>
      <c r="BH920" s="226">
        <f>IF(N920="sníž. přenesená",J920,0)</f>
        <v>0</v>
      </c>
      <c r="BI920" s="226">
        <f>IF(N920="nulová",J920,0)</f>
        <v>0</v>
      </c>
      <c r="BJ920" s="19" t="s">
        <v>79</v>
      </c>
      <c r="BK920" s="226">
        <f>ROUND(I920*H920,2)</f>
        <v>0</v>
      </c>
      <c r="BL920" s="19" t="s">
        <v>275</v>
      </c>
      <c r="BM920" s="225" t="s">
        <v>2472</v>
      </c>
    </row>
    <row r="921" s="2" customFormat="1">
      <c r="A921" s="40"/>
      <c r="B921" s="41"/>
      <c r="C921" s="42"/>
      <c r="D921" s="227" t="s">
        <v>171</v>
      </c>
      <c r="E921" s="42"/>
      <c r="F921" s="228" t="s">
        <v>2473</v>
      </c>
      <c r="G921" s="42"/>
      <c r="H921" s="42"/>
      <c r="I921" s="229"/>
      <c r="J921" s="42"/>
      <c r="K921" s="42"/>
      <c r="L921" s="46"/>
      <c r="M921" s="230"/>
      <c r="N921" s="231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9" t="s">
        <v>171</v>
      </c>
      <c r="AU921" s="19" t="s">
        <v>81</v>
      </c>
    </row>
    <row r="922" s="2" customFormat="1">
      <c r="A922" s="40"/>
      <c r="B922" s="41"/>
      <c r="C922" s="42"/>
      <c r="D922" s="232" t="s">
        <v>173</v>
      </c>
      <c r="E922" s="42"/>
      <c r="F922" s="233" t="s">
        <v>2474</v>
      </c>
      <c r="G922" s="42"/>
      <c r="H922" s="42"/>
      <c r="I922" s="229"/>
      <c r="J922" s="42"/>
      <c r="K922" s="42"/>
      <c r="L922" s="46"/>
      <c r="M922" s="230"/>
      <c r="N922" s="231"/>
      <c r="O922" s="86"/>
      <c r="P922" s="86"/>
      <c r="Q922" s="86"/>
      <c r="R922" s="86"/>
      <c r="S922" s="86"/>
      <c r="T922" s="87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T922" s="19" t="s">
        <v>173</v>
      </c>
      <c r="AU922" s="19" t="s">
        <v>81</v>
      </c>
    </row>
    <row r="923" s="12" customFormat="1" ht="22.8" customHeight="1">
      <c r="A923" s="12"/>
      <c r="B923" s="198"/>
      <c r="C923" s="199"/>
      <c r="D923" s="200" t="s">
        <v>71</v>
      </c>
      <c r="E923" s="212" t="s">
        <v>2475</v>
      </c>
      <c r="F923" s="212" t="s">
        <v>2476</v>
      </c>
      <c r="G923" s="199"/>
      <c r="H923" s="199"/>
      <c r="I923" s="202"/>
      <c r="J923" s="213">
        <f>BK923</f>
        <v>0</v>
      </c>
      <c r="K923" s="199"/>
      <c r="L923" s="204"/>
      <c r="M923" s="205"/>
      <c r="N923" s="206"/>
      <c r="O923" s="206"/>
      <c r="P923" s="207">
        <f>SUM(P924:P943)</f>
        <v>0</v>
      </c>
      <c r="Q923" s="206"/>
      <c r="R923" s="207">
        <f>SUM(R924:R943)</f>
        <v>0.075188499999999991</v>
      </c>
      <c r="S923" s="206"/>
      <c r="T923" s="208">
        <f>SUM(T924:T943)</f>
        <v>0.0012600000000000001</v>
      </c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R923" s="209" t="s">
        <v>81</v>
      </c>
      <c r="AT923" s="210" t="s">
        <v>71</v>
      </c>
      <c r="AU923" s="210" t="s">
        <v>79</v>
      </c>
      <c r="AY923" s="209" t="s">
        <v>162</v>
      </c>
      <c r="BK923" s="211">
        <f>SUM(BK924:BK943)</f>
        <v>0</v>
      </c>
    </row>
    <row r="924" s="2" customFormat="1" ht="24.15" customHeight="1">
      <c r="A924" s="40"/>
      <c r="B924" s="41"/>
      <c r="C924" s="214" t="s">
        <v>2477</v>
      </c>
      <c r="D924" s="214" t="s">
        <v>164</v>
      </c>
      <c r="E924" s="215" t="s">
        <v>2478</v>
      </c>
      <c r="F924" s="216" t="s">
        <v>2479</v>
      </c>
      <c r="G924" s="217" t="s">
        <v>245</v>
      </c>
      <c r="H924" s="218">
        <v>148.613</v>
      </c>
      <c r="I924" s="219"/>
      <c r="J924" s="220">
        <f>ROUND(I924*H924,2)</f>
        <v>0</v>
      </c>
      <c r="K924" s="216" t="s">
        <v>168</v>
      </c>
      <c r="L924" s="46"/>
      <c r="M924" s="221" t="s">
        <v>19</v>
      </c>
      <c r="N924" s="222" t="s">
        <v>43</v>
      </c>
      <c r="O924" s="86"/>
      <c r="P924" s="223">
        <f>O924*H924</f>
        <v>0</v>
      </c>
      <c r="Q924" s="223">
        <v>0</v>
      </c>
      <c r="R924" s="223">
        <f>Q924*H924</f>
        <v>0</v>
      </c>
      <c r="S924" s="223">
        <v>0</v>
      </c>
      <c r="T924" s="224">
        <f>S924*H924</f>
        <v>0</v>
      </c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R924" s="225" t="s">
        <v>275</v>
      </c>
      <c r="AT924" s="225" t="s">
        <v>164</v>
      </c>
      <c r="AU924" s="225" t="s">
        <v>81</v>
      </c>
      <c r="AY924" s="19" t="s">
        <v>162</v>
      </c>
      <c r="BE924" s="226">
        <f>IF(N924="základní",J924,0)</f>
        <v>0</v>
      </c>
      <c r="BF924" s="226">
        <f>IF(N924="snížená",J924,0)</f>
        <v>0</v>
      </c>
      <c r="BG924" s="226">
        <f>IF(N924="zákl. přenesená",J924,0)</f>
        <v>0</v>
      </c>
      <c r="BH924" s="226">
        <f>IF(N924="sníž. přenesená",J924,0)</f>
        <v>0</v>
      </c>
      <c r="BI924" s="226">
        <f>IF(N924="nulová",J924,0)</f>
        <v>0</v>
      </c>
      <c r="BJ924" s="19" t="s">
        <v>79</v>
      </c>
      <c r="BK924" s="226">
        <f>ROUND(I924*H924,2)</f>
        <v>0</v>
      </c>
      <c r="BL924" s="19" t="s">
        <v>275</v>
      </c>
      <c r="BM924" s="225" t="s">
        <v>2480</v>
      </c>
    </row>
    <row r="925" s="2" customFormat="1">
      <c r="A925" s="40"/>
      <c r="B925" s="41"/>
      <c r="C925" s="42"/>
      <c r="D925" s="227" t="s">
        <v>171</v>
      </c>
      <c r="E925" s="42"/>
      <c r="F925" s="228" t="s">
        <v>2481</v>
      </c>
      <c r="G925" s="42"/>
      <c r="H925" s="42"/>
      <c r="I925" s="229"/>
      <c r="J925" s="42"/>
      <c r="K925" s="42"/>
      <c r="L925" s="46"/>
      <c r="M925" s="230"/>
      <c r="N925" s="231"/>
      <c r="O925" s="86"/>
      <c r="P925" s="86"/>
      <c r="Q925" s="86"/>
      <c r="R925" s="86"/>
      <c r="S925" s="86"/>
      <c r="T925" s="87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T925" s="19" t="s">
        <v>171</v>
      </c>
      <c r="AU925" s="19" t="s">
        <v>81</v>
      </c>
    </row>
    <row r="926" s="2" customFormat="1">
      <c r="A926" s="40"/>
      <c r="B926" s="41"/>
      <c r="C926" s="42"/>
      <c r="D926" s="232" t="s">
        <v>173</v>
      </c>
      <c r="E926" s="42"/>
      <c r="F926" s="233" t="s">
        <v>2482</v>
      </c>
      <c r="G926" s="42"/>
      <c r="H926" s="42"/>
      <c r="I926" s="229"/>
      <c r="J926" s="42"/>
      <c r="K926" s="42"/>
      <c r="L926" s="46"/>
      <c r="M926" s="230"/>
      <c r="N926" s="231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T926" s="19" t="s">
        <v>173</v>
      </c>
      <c r="AU926" s="19" t="s">
        <v>81</v>
      </c>
    </row>
    <row r="927" s="13" customFormat="1">
      <c r="A927" s="13"/>
      <c r="B927" s="234"/>
      <c r="C927" s="235"/>
      <c r="D927" s="227" t="s">
        <v>175</v>
      </c>
      <c r="E927" s="236" t="s">
        <v>19</v>
      </c>
      <c r="F927" s="237" t="s">
        <v>2483</v>
      </c>
      <c r="G927" s="235"/>
      <c r="H927" s="238">
        <v>42.100000000000001</v>
      </c>
      <c r="I927" s="239"/>
      <c r="J927" s="235"/>
      <c r="K927" s="235"/>
      <c r="L927" s="240"/>
      <c r="M927" s="241"/>
      <c r="N927" s="242"/>
      <c r="O927" s="242"/>
      <c r="P927" s="242"/>
      <c r="Q927" s="242"/>
      <c r="R927" s="242"/>
      <c r="S927" s="242"/>
      <c r="T927" s="24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4" t="s">
        <v>175</v>
      </c>
      <c r="AU927" s="244" t="s">
        <v>81</v>
      </c>
      <c r="AV927" s="13" t="s">
        <v>81</v>
      </c>
      <c r="AW927" s="13" t="s">
        <v>33</v>
      </c>
      <c r="AX927" s="13" t="s">
        <v>72</v>
      </c>
      <c r="AY927" s="244" t="s">
        <v>162</v>
      </c>
    </row>
    <row r="928" s="13" customFormat="1">
      <c r="A928" s="13"/>
      <c r="B928" s="234"/>
      <c r="C928" s="235"/>
      <c r="D928" s="227" t="s">
        <v>175</v>
      </c>
      <c r="E928" s="236" t="s">
        <v>19</v>
      </c>
      <c r="F928" s="237" t="s">
        <v>2484</v>
      </c>
      <c r="G928" s="235"/>
      <c r="H928" s="238">
        <v>67.400000000000006</v>
      </c>
      <c r="I928" s="239"/>
      <c r="J928" s="235"/>
      <c r="K928" s="235"/>
      <c r="L928" s="240"/>
      <c r="M928" s="241"/>
      <c r="N928" s="242"/>
      <c r="O928" s="242"/>
      <c r="P928" s="242"/>
      <c r="Q928" s="242"/>
      <c r="R928" s="242"/>
      <c r="S928" s="242"/>
      <c r="T928" s="24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4" t="s">
        <v>175</v>
      </c>
      <c r="AU928" s="244" t="s">
        <v>81</v>
      </c>
      <c r="AV928" s="13" t="s">
        <v>81</v>
      </c>
      <c r="AW928" s="13" t="s">
        <v>33</v>
      </c>
      <c r="AX928" s="13" t="s">
        <v>72</v>
      </c>
      <c r="AY928" s="244" t="s">
        <v>162</v>
      </c>
    </row>
    <row r="929" s="13" customFormat="1">
      <c r="A929" s="13"/>
      <c r="B929" s="234"/>
      <c r="C929" s="235"/>
      <c r="D929" s="227" t="s">
        <v>175</v>
      </c>
      <c r="E929" s="236" t="s">
        <v>19</v>
      </c>
      <c r="F929" s="237" t="s">
        <v>2485</v>
      </c>
      <c r="G929" s="235"/>
      <c r="H929" s="238">
        <v>39.113</v>
      </c>
      <c r="I929" s="239"/>
      <c r="J929" s="235"/>
      <c r="K929" s="235"/>
      <c r="L929" s="240"/>
      <c r="M929" s="241"/>
      <c r="N929" s="242"/>
      <c r="O929" s="242"/>
      <c r="P929" s="242"/>
      <c r="Q929" s="242"/>
      <c r="R929" s="242"/>
      <c r="S929" s="242"/>
      <c r="T929" s="24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4" t="s">
        <v>175</v>
      </c>
      <c r="AU929" s="244" t="s">
        <v>81</v>
      </c>
      <c r="AV929" s="13" t="s">
        <v>81</v>
      </c>
      <c r="AW929" s="13" t="s">
        <v>33</v>
      </c>
      <c r="AX929" s="13" t="s">
        <v>72</v>
      </c>
      <c r="AY929" s="244" t="s">
        <v>162</v>
      </c>
    </row>
    <row r="930" s="14" customFormat="1">
      <c r="A930" s="14"/>
      <c r="B930" s="245"/>
      <c r="C930" s="246"/>
      <c r="D930" s="227" t="s">
        <v>175</v>
      </c>
      <c r="E930" s="247" t="s">
        <v>19</v>
      </c>
      <c r="F930" s="248" t="s">
        <v>177</v>
      </c>
      <c r="G930" s="246"/>
      <c r="H930" s="249">
        <v>148.613</v>
      </c>
      <c r="I930" s="250"/>
      <c r="J930" s="246"/>
      <c r="K930" s="246"/>
      <c r="L930" s="251"/>
      <c r="M930" s="252"/>
      <c r="N930" s="253"/>
      <c r="O930" s="253"/>
      <c r="P930" s="253"/>
      <c r="Q930" s="253"/>
      <c r="R930" s="253"/>
      <c r="S930" s="253"/>
      <c r="T930" s="25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5" t="s">
        <v>175</v>
      </c>
      <c r="AU930" s="255" t="s">
        <v>81</v>
      </c>
      <c r="AV930" s="14" t="s">
        <v>169</v>
      </c>
      <c r="AW930" s="14" t="s">
        <v>33</v>
      </c>
      <c r="AX930" s="14" t="s">
        <v>79</v>
      </c>
      <c r="AY930" s="255" t="s">
        <v>162</v>
      </c>
    </row>
    <row r="931" s="2" customFormat="1" ht="16.5" customHeight="1">
      <c r="A931" s="40"/>
      <c r="B931" s="41"/>
      <c r="C931" s="214" t="s">
        <v>2486</v>
      </c>
      <c r="D931" s="214" t="s">
        <v>164</v>
      </c>
      <c r="E931" s="215" t="s">
        <v>2487</v>
      </c>
      <c r="F931" s="216" t="s">
        <v>2488</v>
      </c>
      <c r="G931" s="217" t="s">
        <v>245</v>
      </c>
      <c r="H931" s="218">
        <v>42</v>
      </c>
      <c r="I931" s="219"/>
      <c r="J931" s="220">
        <f>ROUND(I931*H931,2)</f>
        <v>0</v>
      </c>
      <c r="K931" s="216" t="s">
        <v>168</v>
      </c>
      <c r="L931" s="46"/>
      <c r="M931" s="221" t="s">
        <v>19</v>
      </c>
      <c r="N931" s="222" t="s">
        <v>43</v>
      </c>
      <c r="O931" s="86"/>
      <c r="P931" s="223">
        <f>O931*H931</f>
        <v>0</v>
      </c>
      <c r="Q931" s="223">
        <v>0</v>
      </c>
      <c r="R931" s="223">
        <f>Q931*H931</f>
        <v>0</v>
      </c>
      <c r="S931" s="223">
        <v>3.0000000000000001E-05</v>
      </c>
      <c r="T931" s="224">
        <f>S931*H931</f>
        <v>0.0012600000000000001</v>
      </c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R931" s="225" t="s">
        <v>275</v>
      </c>
      <c r="AT931" s="225" t="s">
        <v>164</v>
      </c>
      <c r="AU931" s="225" t="s">
        <v>81</v>
      </c>
      <c r="AY931" s="19" t="s">
        <v>162</v>
      </c>
      <c r="BE931" s="226">
        <f>IF(N931="základní",J931,0)</f>
        <v>0</v>
      </c>
      <c r="BF931" s="226">
        <f>IF(N931="snížená",J931,0)</f>
        <v>0</v>
      </c>
      <c r="BG931" s="226">
        <f>IF(N931="zákl. přenesená",J931,0)</f>
        <v>0</v>
      </c>
      <c r="BH931" s="226">
        <f>IF(N931="sníž. přenesená",J931,0)</f>
        <v>0</v>
      </c>
      <c r="BI931" s="226">
        <f>IF(N931="nulová",J931,0)</f>
        <v>0</v>
      </c>
      <c r="BJ931" s="19" t="s">
        <v>79</v>
      </c>
      <c r="BK931" s="226">
        <f>ROUND(I931*H931,2)</f>
        <v>0</v>
      </c>
      <c r="BL931" s="19" t="s">
        <v>275</v>
      </c>
      <c r="BM931" s="225" t="s">
        <v>2489</v>
      </c>
    </row>
    <row r="932" s="2" customFormat="1">
      <c r="A932" s="40"/>
      <c r="B932" s="41"/>
      <c r="C932" s="42"/>
      <c r="D932" s="227" t="s">
        <v>171</v>
      </c>
      <c r="E932" s="42"/>
      <c r="F932" s="228" t="s">
        <v>2490</v>
      </c>
      <c r="G932" s="42"/>
      <c r="H932" s="42"/>
      <c r="I932" s="229"/>
      <c r="J932" s="42"/>
      <c r="K932" s="42"/>
      <c r="L932" s="46"/>
      <c r="M932" s="230"/>
      <c r="N932" s="231"/>
      <c r="O932" s="86"/>
      <c r="P932" s="86"/>
      <c r="Q932" s="86"/>
      <c r="R932" s="86"/>
      <c r="S932" s="86"/>
      <c r="T932" s="87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T932" s="19" t="s">
        <v>171</v>
      </c>
      <c r="AU932" s="19" t="s">
        <v>81</v>
      </c>
    </row>
    <row r="933" s="2" customFormat="1">
      <c r="A933" s="40"/>
      <c r="B933" s="41"/>
      <c r="C933" s="42"/>
      <c r="D933" s="232" t="s">
        <v>173</v>
      </c>
      <c r="E933" s="42"/>
      <c r="F933" s="233" t="s">
        <v>2491</v>
      </c>
      <c r="G933" s="42"/>
      <c r="H933" s="42"/>
      <c r="I933" s="229"/>
      <c r="J933" s="42"/>
      <c r="K933" s="42"/>
      <c r="L933" s="46"/>
      <c r="M933" s="230"/>
      <c r="N933" s="231"/>
      <c r="O933" s="86"/>
      <c r="P933" s="86"/>
      <c r="Q933" s="86"/>
      <c r="R933" s="86"/>
      <c r="S933" s="86"/>
      <c r="T933" s="87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T933" s="19" t="s">
        <v>173</v>
      </c>
      <c r="AU933" s="19" t="s">
        <v>81</v>
      </c>
    </row>
    <row r="934" s="2" customFormat="1" ht="16.5" customHeight="1">
      <c r="A934" s="40"/>
      <c r="B934" s="41"/>
      <c r="C934" s="256" t="s">
        <v>2492</v>
      </c>
      <c r="D934" s="256" t="s">
        <v>237</v>
      </c>
      <c r="E934" s="257" t="s">
        <v>2493</v>
      </c>
      <c r="F934" s="258" t="s">
        <v>2494</v>
      </c>
      <c r="G934" s="259" t="s">
        <v>245</v>
      </c>
      <c r="H934" s="260">
        <v>44.100000000000001</v>
      </c>
      <c r="I934" s="261"/>
      <c r="J934" s="262">
        <f>ROUND(I934*H934,2)</f>
        <v>0</v>
      </c>
      <c r="K934" s="258" t="s">
        <v>168</v>
      </c>
      <c r="L934" s="263"/>
      <c r="M934" s="264" t="s">
        <v>19</v>
      </c>
      <c r="N934" s="265" t="s">
        <v>43</v>
      </c>
      <c r="O934" s="86"/>
      <c r="P934" s="223">
        <f>O934*H934</f>
        <v>0</v>
      </c>
      <c r="Q934" s="223">
        <v>2.0000000000000002E-05</v>
      </c>
      <c r="R934" s="223">
        <f>Q934*H934</f>
        <v>0.00088200000000000008</v>
      </c>
      <c r="S934" s="223">
        <v>0</v>
      </c>
      <c r="T934" s="224">
        <f>S934*H934</f>
        <v>0</v>
      </c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R934" s="225" t="s">
        <v>378</v>
      </c>
      <c r="AT934" s="225" t="s">
        <v>237</v>
      </c>
      <c r="AU934" s="225" t="s">
        <v>81</v>
      </c>
      <c r="AY934" s="19" t="s">
        <v>162</v>
      </c>
      <c r="BE934" s="226">
        <f>IF(N934="základní",J934,0)</f>
        <v>0</v>
      </c>
      <c r="BF934" s="226">
        <f>IF(N934="snížená",J934,0)</f>
        <v>0</v>
      </c>
      <c r="BG934" s="226">
        <f>IF(N934="zákl. přenesená",J934,0)</f>
        <v>0</v>
      </c>
      <c r="BH934" s="226">
        <f>IF(N934="sníž. přenesená",J934,0)</f>
        <v>0</v>
      </c>
      <c r="BI934" s="226">
        <f>IF(N934="nulová",J934,0)</f>
        <v>0</v>
      </c>
      <c r="BJ934" s="19" t="s">
        <v>79</v>
      </c>
      <c r="BK934" s="226">
        <f>ROUND(I934*H934,2)</f>
        <v>0</v>
      </c>
      <c r="BL934" s="19" t="s">
        <v>275</v>
      </c>
      <c r="BM934" s="225" t="s">
        <v>2495</v>
      </c>
    </row>
    <row r="935" s="2" customFormat="1">
      <c r="A935" s="40"/>
      <c r="B935" s="41"/>
      <c r="C935" s="42"/>
      <c r="D935" s="227" t="s">
        <v>171</v>
      </c>
      <c r="E935" s="42"/>
      <c r="F935" s="228" t="s">
        <v>2494</v>
      </c>
      <c r="G935" s="42"/>
      <c r="H935" s="42"/>
      <c r="I935" s="229"/>
      <c r="J935" s="42"/>
      <c r="K935" s="42"/>
      <c r="L935" s="46"/>
      <c r="M935" s="230"/>
      <c r="N935" s="231"/>
      <c r="O935" s="86"/>
      <c r="P935" s="86"/>
      <c r="Q935" s="86"/>
      <c r="R935" s="86"/>
      <c r="S935" s="86"/>
      <c r="T935" s="87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T935" s="19" t="s">
        <v>171</v>
      </c>
      <c r="AU935" s="19" t="s">
        <v>81</v>
      </c>
    </row>
    <row r="936" s="13" customFormat="1">
      <c r="A936" s="13"/>
      <c r="B936" s="234"/>
      <c r="C936" s="235"/>
      <c r="D936" s="227" t="s">
        <v>175</v>
      </c>
      <c r="E936" s="236" t="s">
        <v>19</v>
      </c>
      <c r="F936" s="237" t="s">
        <v>439</v>
      </c>
      <c r="G936" s="235"/>
      <c r="H936" s="238">
        <v>42</v>
      </c>
      <c r="I936" s="239"/>
      <c r="J936" s="235"/>
      <c r="K936" s="235"/>
      <c r="L936" s="240"/>
      <c r="M936" s="241"/>
      <c r="N936" s="242"/>
      <c r="O936" s="242"/>
      <c r="P936" s="242"/>
      <c r="Q936" s="242"/>
      <c r="R936" s="242"/>
      <c r="S936" s="242"/>
      <c r="T936" s="24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4" t="s">
        <v>175</v>
      </c>
      <c r="AU936" s="244" t="s">
        <v>81</v>
      </c>
      <c r="AV936" s="13" t="s">
        <v>81</v>
      </c>
      <c r="AW936" s="13" t="s">
        <v>33</v>
      </c>
      <c r="AX936" s="13" t="s">
        <v>79</v>
      </c>
      <c r="AY936" s="244" t="s">
        <v>162</v>
      </c>
    </row>
    <row r="937" s="13" customFormat="1">
      <c r="A937" s="13"/>
      <c r="B937" s="234"/>
      <c r="C937" s="235"/>
      <c r="D937" s="227" t="s">
        <v>175</v>
      </c>
      <c r="E937" s="235"/>
      <c r="F937" s="237" t="s">
        <v>2496</v>
      </c>
      <c r="G937" s="235"/>
      <c r="H937" s="238">
        <v>44.100000000000001</v>
      </c>
      <c r="I937" s="239"/>
      <c r="J937" s="235"/>
      <c r="K937" s="235"/>
      <c r="L937" s="240"/>
      <c r="M937" s="241"/>
      <c r="N937" s="242"/>
      <c r="O937" s="242"/>
      <c r="P937" s="242"/>
      <c r="Q937" s="242"/>
      <c r="R937" s="242"/>
      <c r="S937" s="242"/>
      <c r="T937" s="24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4" t="s">
        <v>175</v>
      </c>
      <c r="AU937" s="244" t="s">
        <v>81</v>
      </c>
      <c r="AV937" s="13" t="s">
        <v>81</v>
      </c>
      <c r="AW937" s="13" t="s">
        <v>4</v>
      </c>
      <c r="AX937" s="13" t="s">
        <v>79</v>
      </c>
      <c r="AY937" s="244" t="s">
        <v>162</v>
      </c>
    </row>
    <row r="938" s="2" customFormat="1" ht="24.15" customHeight="1">
      <c r="A938" s="40"/>
      <c r="B938" s="41"/>
      <c r="C938" s="214" t="s">
        <v>2497</v>
      </c>
      <c r="D938" s="214" t="s">
        <v>164</v>
      </c>
      <c r="E938" s="215" t="s">
        <v>2498</v>
      </c>
      <c r="F938" s="216" t="s">
        <v>2499</v>
      </c>
      <c r="G938" s="217" t="s">
        <v>245</v>
      </c>
      <c r="H938" s="218">
        <v>148.613</v>
      </c>
      <c r="I938" s="219"/>
      <c r="J938" s="220">
        <f>ROUND(I938*H938,2)</f>
        <v>0</v>
      </c>
      <c r="K938" s="216" t="s">
        <v>168</v>
      </c>
      <c r="L938" s="46"/>
      <c r="M938" s="221" t="s">
        <v>19</v>
      </c>
      <c r="N938" s="222" t="s">
        <v>43</v>
      </c>
      <c r="O938" s="86"/>
      <c r="P938" s="223">
        <f>O938*H938</f>
        <v>0</v>
      </c>
      <c r="Q938" s="223">
        <v>0.00020000000000000001</v>
      </c>
      <c r="R938" s="223">
        <f>Q938*H938</f>
        <v>0.029722600000000002</v>
      </c>
      <c r="S938" s="223">
        <v>0</v>
      </c>
      <c r="T938" s="224">
        <f>S938*H938</f>
        <v>0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25" t="s">
        <v>275</v>
      </c>
      <c r="AT938" s="225" t="s">
        <v>164</v>
      </c>
      <c r="AU938" s="225" t="s">
        <v>81</v>
      </c>
      <c r="AY938" s="19" t="s">
        <v>162</v>
      </c>
      <c r="BE938" s="226">
        <f>IF(N938="základní",J938,0)</f>
        <v>0</v>
      </c>
      <c r="BF938" s="226">
        <f>IF(N938="snížená",J938,0)</f>
        <v>0</v>
      </c>
      <c r="BG938" s="226">
        <f>IF(N938="zákl. přenesená",J938,0)</f>
        <v>0</v>
      </c>
      <c r="BH938" s="226">
        <f>IF(N938="sníž. přenesená",J938,0)</f>
        <v>0</v>
      </c>
      <c r="BI938" s="226">
        <f>IF(N938="nulová",J938,0)</f>
        <v>0</v>
      </c>
      <c r="BJ938" s="19" t="s">
        <v>79</v>
      </c>
      <c r="BK938" s="226">
        <f>ROUND(I938*H938,2)</f>
        <v>0</v>
      </c>
      <c r="BL938" s="19" t="s">
        <v>275</v>
      </c>
      <c r="BM938" s="225" t="s">
        <v>2500</v>
      </c>
    </row>
    <row r="939" s="2" customFormat="1">
      <c r="A939" s="40"/>
      <c r="B939" s="41"/>
      <c r="C939" s="42"/>
      <c r="D939" s="227" t="s">
        <v>171</v>
      </c>
      <c r="E939" s="42"/>
      <c r="F939" s="228" t="s">
        <v>2501</v>
      </c>
      <c r="G939" s="42"/>
      <c r="H939" s="42"/>
      <c r="I939" s="229"/>
      <c r="J939" s="42"/>
      <c r="K939" s="42"/>
      <c r="L939" s="46"/>
      <c r="M939" s="230"/>
      <c r="N939" s="231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T939" s="19" t="s">
        <v>171</v>
      </c>
      <c r="AU939" s="19" t="s">
        <v>81</v>
      </c>
    </row>
    <row r="940" s="2" customFormat="1">
      <c r="A940" s="40"/>
      <c r="B940" s="41"/>
      <c r="C940" s="42"/>
      <c r="D940" s="232" t="s">
        <v>173</v>
      </c>
      <c r="E940" s="42"/>
      <c r="F940" s="233" t="s">
        <v>2502</v>
      </c>
      <c r="G940" s="42"/>
      <c r="H940" s="42"/>
      <c r="I940" s="229"/>
      <c r="J940" s="42"/>
      <c r="K940" s="42"/>
      <c r="L940" s="46"/>
      <c r="M940" s="230"/>
      <c r="N940" s="231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173</v>
      </c>
      <c r="AU940" s="19" t="s">
        <v>81</v>
      </c>
    </row>
    <row r="941" s="2" customFormat="1" ht="33" customHeight="1">
      <c r="A941" s="40"/>
      <c r="B941" s="41"/>
      <c r="C941" s="214" t="s">
        <v>2503</v>
      </c>
      <c r="D941" s="214" t="s">
        <v>164</v>
      </c>
      <c r="E941" s="215" t="s">
        <v>2504</v>
      </c>
      <c r="F941" s="216" t="s">
        <v>2505</v>
      </c>
      <c r="G941" s="217" t="s">
        <v>245</v>
      </c>
      <c r="H941" s="218">
        <v>148.613</v>
      </c>
      <c r="I941" s="219"/>
      <c r="J941" s="220">
        <f>ROUND(I941*H941,2)</f>
        <v>0</v>
      </c>
      <c r="K941" s="216" t="s">
        <v>168</v>
      </c>
      <c r="L941" s="46"/>
      <c r="M941" s="221" t="s">
        <v>19</v>
      </c>
      <c r="N941" s="222" t="s">
        <v>43</v>
      </c>
      <c r="O941" s="86"/>
      <c r="P941" s="223">
        <f>O941*H941</f>
        <v>0</v>
      </c>
      <c r="Q941" s="223">
        <v>0.00029999999999999997</v>
      </c>
      <c r="R941" s="223">
        <f>Q941*H941</f>
        <v>0.044583899999999996</v>
      </c>
      <c r="S941" s="223">
        <v>0</v>
      </c>
      <c r="T941" s="224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25" t="s">
        <v>275</v>
      </c>
      <c r="AT941" s="225" t="s">
        <v>164</v>
      </c>
      <c r="AU941" s="225" t="s">
        <v>81</v>
      </c>
      <c r="AY941" s="19" t="s">
        <v>162</v>
      </c>
      <c r="BE941" s="226">
        <f>IF(N941="základní",J941,0)</f>
        <v>0</v>
      </c>
      <c r="BF941" s="226">
        <f>IF(N941="snížená",J941,0)</f>
        <v>0</v>
      </c>
      <c r="BG941" s="226">
        <f>IF(N941="zákl. přenesená",J941,0)</f>
        <v>0</v>
      </c>
      <c r="BH941" s="226">
        <f>IF(N941="sníž. přenesená",J941,0)</f>
        <v>0</v>
      </c>
      <c r="BI941" s="226">
        <f>IF(N941="nulová",J941,0)</f>
        <v>0</v>
      </c>
      <c r="BJ941" s="19" t="s">
        <v>79</v>
      </c>
      <c r="BK941" s="226">
        <f>ROUND(I941*H941,2)</f>
        <v>0</v>
      </c>
      <c r="BL941" s="19" t="s">
        <v>275</v>
      </c>
      <c r="BM941" s="225" t="s">
        <v>2506</v>
      </c>
    </row>
    <row r="942" s="2" customFormat="1">
      <c r="A942" s="40"/>
      <c r="B942" s="41"/>
      <c r="C942" s="42"/>
      <c r="D942" s="227" t="s">
        <v>171</v>
      </c>
      <c r="E942" s="42"/>
      <c r="F942" s="228" t="s">
        <v>2507</v>
      </c>
      <c r="G942" s="42"/>
      <c r="H942" s="42"/>
      <c r="I942" s="229"/>
      <c r="J942" s="42"/>
      <c r="K942" s="42"/>
      <c r="L942" s="46"/>
      <c r="M942" s="230"/>
      <c r="N942" s="231"/>
      <c r="O942" s="86"/>
      <c r="P942" s="86"/>
      <c r="Q942" s="86"/>
      <c r="R942" s="86"/>
      <c r="S942" s="86"/>
      <c r="T942" s="87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T942" s="19" t="s">
        <v>171</v>
      </c>
      <c r="AU942" s="19" t="s">
        <v>81</v>
      </c>
    </row>
    <row r="943" s="2" customFormat="1">
      <c r="A943" s="40"/>
      <c r="B943" s="41"/>
      <c r="C943" s="42"/>
      <c r="D943" s="232" t="s">
        <v>173</v>
      </c>
      <c r="E943" s="42"/>
      <c r="F943" s="233" t="s">
        <v>2508</v>
      </c>
      <c r="G943" s="42"/>
      <c r="H943" s="42"/>
      <c r="I943" s="229"/>
      <c r="J943" s="42"/>
      <c r="K943" s="42"/>
      <c r="L943" s="46"/>
      <c r="M943" s="230"/>
      <c r="N943" s="231"/>
      <c r="O943" s="86"/>
      <c r="P943" s="86"/>
      <c r="Q943" s="86"/>
      <c r="R943" s="86"/>
      <c r="S943" s="86"/>
      <c r="T943" s="87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T943" s="19" t="s">
        <v>173</v>
      </c>
      <c r="AU943" s="19" t="s">
        <v>81</v>
      </c>
    </row>
    <row r="944" s="12" customFormat="1" ht="25.92" customHeight="1">
      <c r="A944" s="12"/>
      <c r="B944" s="198"/>
      <c r="C944" s="199"/>
      <c r="D944" s="200" t="s">
        <v>71</v>
      </c>
      <c r="E944" s="201" t="s">
        <v>237</v>
      </c>
      <c r="F944" s="201" t="s">
        <v>991</v>
      </c>
      <c r="G944" s="199"/>
      <c r="H944" s="199"/>
      <c r="I944" s="202"/>
      <c r="J944" s="203">
        <f>BK944</f>
        <v>0</v>
      </c>
      <c r="K944" s="199"/>
      <c r="L944" s="204"/>
      <c r="M944" s="205"/>
      <c r="N944" s="206"/>
      <c r="O944" s="206"/>
      <c r="P944" s="207">
        <f>P945</f>
        <v>0</v>
      </c>
      <c r="Q944" s="206"/>
      <c r="R944" s="207">
        <f>R945</f>
        <v>1.2014399999999998</v>
      </c>
      <c r="S944" s="206"/>
      <c r="T944" s="208">
        <f>T945</f>
        <v>0</v>
      </c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R944" s="209" t="s">
        <v>184</v>
      </c>
      <c r="AT944" s="210" t="s">
        <v>71</v>
      </c>
      <c r="AU944" s="210" t="s">
        <v>72</v>
      </c>
      <c r="AY944" s="209" t="s">
        <v>162</v>
      </c>
      <c r="BK944" s="211">
        <f>BK945</f>
        <v>0</v>
      </c>
    </row>
    <row r="945" s="12" customFormat="1" ht="22.8" customHeight="1">
      <c r="A945" s="12"/>
      <c r="B945" s="198"/>
      <c r="C945" s="199"/>
      <c r="D945" s="200" t="s">
        <v>71</v>
      </c>
      <c r="E945" s="212" t="s">
        <v>1017</v>
      </c>
      <c r="F945" s="212" t="s">
        <v>1018</v>
      </c>
      <c r="G945" s="199"/>
      <c r="H945" s="199"/>
      <c r="I945" s="202"/>
      <c r="J945" s="213">
        <f>BK945</f>
        <v>0</v>
      </c>
      <c r="K945" s="199"/>
      <c r="L945" s="204"/>
      <c r="M945" s="205"/>
      <c r="N945" s="206"/>
      <c r="O945" s="206"/>
      <c r="P945" s="207">
        <f>SUM(P946:P964)</f>
        <v>0</v>
      </c>
      <c r="Q945" s="206"/>
      <c r="R945" s="207">
        <f>SUM(R946:R964)</f>
        <v>1.2014399999999998</v>
      </c>
      <c r="S945" s="206"/>
      <c r="T945" s="208">
        <f>SUM(T946:T964)</f>
        <v>0</v>
      </c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R945" s="209" t="s">
        <v>184</v>
      </c>
      <c r="AT945" s="210" t="s">
        <v>71</v>
      </c>
      <c r="AU945" s="210" t="s">
        <v>79</v>
      </c>
      <c r="AY945" s="209" t="s">
        <v>162</v>
      </c>
      <c r="BK945" s="211">
        <f>SUM(BK946:BK964)</f>
        <v>0</v>
      </c>
    </row>
    <row r="946" s="2" customFormat="1" ht="24.15" customHeight="1">
      <c r="A946" s="40"/>
      <c r="B946" s="41"/>
      <c r="C946" s="214" t="s">
        <v>2509</v>
      </c>
      <c r="D946" s="214" t="s">
        <v>164</v>
      </c>
      <c r="E946" s="215" t="s">
        <v>2510</v>
      </c>
      <c r="F946" s="216" t="s">
        <v>2511</v>
      </c>
      <c r="G946" s="217" t="s">
        <v>300</v>
      </c>
      <c r="H946" s="218">
        <v>6</v>
      </c>
      <c r="I946" s="219"/>
      <c r="J946" s="220">
        <f>ROUND(I946*H946,2)</f>
        <v>0</v>
      </c>
      <c r="K946" s="216" t="s">
        <v>168</v>
      </c>
      <c r="L946" s="46"/>
      <c r="M946" s="221" t="s">
        <v>19</v>
      </c>
      <c r="N946" s="222" t="s">
        <v>43</v>
      </c>
      <c r="O946" s="86"/>
      <c r="P946" s="223">
        <f>O946*H946</f>
        <v>0</v>
      </c>
      <c r="Q946" s="223">
        <v>0</v>
      </c>
      <c r="R946" s="223">
        <f>Q946*H946</f>
        <v>0</v>
      </c>
      <c r="S946" s="223">
        <v>0</v>
      </c>
      <c r="T946" s="224">
        <f>S946*H946</f>
        <v>0</v>
      </c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R946" s="225" t="s">
        <v>574</v>
      </c>
      <c r="AT946" s="225" t="s">
        <v>164</v>
      </c>
      <c r="AU946" s="225" t="s">
        <v>81</v>
      </c>
      <c r="AY946" s="19" t="s">
        <v>162</v>
      </c>
      <c r="BE946" s="226">
        <f>IF(N946="základní",J946,0)</f>
        <v>0</v>
      </c>
      <c r="BF946" s="226">
        <f>IF(N946="snížená",J946,0)</f>
        <v>0</v>
      </c>
      <c r="BG946" s="226">
        <f>IF(N946="zákl. přenesená",J946,0)</f>
        <v>0</v>
      </c>
      <c r="BH946" s="226">
        <f>IF(N946="sníž. přenesená",J946,0)</f>
        <v>0</v>
      </c>
      <c r="BI946" s="226">
        <f>IF(N946="nulová",J946,0)</f>
        <v>0</v>
      </c>
      <c r="BJ946" s="19" t="s">
        <v>79</v>
      </c>
      <c r="BK946" s="226">
        <f>ROUND(I946*H946,2)</f>
        <v>0</v>
      </c>
      <c r="BL946" s="19" t="s">
        <v>574</v>
      </c>
      <c r="BM946" s="225" t="s">
        <v>2512</v>
      </c>
    </row>
    <row r="947" s="2" customFormat="1">
      <c r="A947" s="40"/>
      <c r="B947" s="41"/>
      <c r="C947" s="42"/>
      <c r="D947" s="227" t="s">
        <v>171</v>
      </c>
      <c r="E947" s="42"/>
      <c r="F947" s="228" t="s">
        <v>2513</v>
      </c>
      <c r="G947" s="42"/>
      <c r="H947" s="42"/>
      <c r="I947" s="229"/>
      <c r="J947" s="42"/>
      <c r="K947" s="42"/>
      <c r="L947" s="46"/>
      <c r="M947" s="230"/>
      <c r="N947" s="231"/>
      <c r="O947" s="86"/>
      <c r="P947" s="86"/>
      <c r="Q947" s="86"/>
      <c r="R947" s="86"/>
      <c r="S947" s="86"/>
      <c r="T947" s="87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T947" s="19" t="s">
        <v>171</v>
      </c>
      <c r="AU947" s="19" t="s">
        <v>81</v>
      </c>
    </row>
    <row r="948" s="2" customFormat="1">
      <c r="A948" s="40"/>
      <c r="B948" s="41"/>
      <c r="C948" s="42"/>
      <c r="D948" s="232" t="s">
        <v>173</v>
      </c>
      <c r="E948" s="42"/>
      <c r="F948" s="233" t="s">
        <v>2514</v>
      </c>
      <c r="G948" s="42"/>
      <c r="H948" s="42"/>
      <c r="I948" s="229"/>
      <c r="J948" s="42"/>
      <c r="K948" s="42"/>
      <c r="L948" s="46"/>
      <c r="M948" s="230"/>
      <c r="N948" s="231"/>
      <c r="O948" s="86"/>
      <c r="P948" s="86"/>
      <c r="Q948" s="86"/>
      <c r="R948" s="86"/>
      <c r="S948" s="86"/>
      <c r="T948" s="87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T948" s="19" t="s">
        <v>173</v>
      </c>
      <c r="AU948" s="19" t="s">
        <v>81</v>
      </c>
    </row>
    <row r="949" s="13" customFormat="1">
      <c r="A949" s="13"/>
      <c r="B949" s="234"/>
      <c r="C949" s="235"/>
      <c r="D949" s="227" t="s">
        <v>175</v>
      </c>
      <c r="E949" s="236" t="s">
        <v>19</v>
      </c>
      <c r="F949" s="237" t="s">
        <v>2515</v>
      </c>
      <c r="G949" s="235"/>
      <c r="H949" s="238">
        <v>6</v>
      </c>
      <c r="I949" s="239"/>
      <c r="J949" s="235"/>
      <c r="K949" s="235"/>
      <c r="L949" s="240"/>
      <c r="M949" s="241"/>
      <c r="N949" s="242"/>
      <c r="O949" s="242"/>
      <c r="P949" s="242"/>
      <c r="Q949" s="242"/>
      <c r="R949" s="242"/>
      <c r="S949" s="242"/>
      <c r="T949" s="24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4" t="s">
        <v>175</v>
      </c>
      <c r="AU949" s="244" t="s">
        <v>81</v>
      </c>
      <c r="AV949" s="13" t="s">
        <v>81</v>
      </c>
      <c r="AW949" s="13" t="s">
        <v>33</v>
      </c>
      <c r="AX949" s="13" t="s">
        <v>79</v>
      </c>
      <c r="AY949" s="244" t="s">
        <v>162</v>
      </c>
    </row>
    <row r="950" s="2" customFormat="1" ht="24.15" customHeight="1">
      <c r="A950" s="40"/>
      <c r="B950" s="41"/>
      <c r="C950" s="214" t="s">
        <v>2516</v>
      </c>
      <c r="D950" s="214" t="s">
        <v>164</v>
      </c>
      <c r="E950" s="215" t="s">
        <v>2517</v>
      </c>
      <c r="F950" s="216" t="s">
        <v>2518</v>
      </c>
      <c r="G950" s="217" t="s">
        <v>300</v>
      </c>
      <c r="H950" s="218">
        <v>6</v>
      </c>
      <c r="I950" s="219"/>
      <c r="J950" s="220">
        <f>ROUND(I950*H950,2)</f>
        <v>0</v>
      </c>
      <c r="K950" s="216" t="s">
        <v>168</v>
      </c>
      <c r="L950" s="46"/>
      <c r="M950" s="221" t="s">
        <v>19</v>
      </c>
      <c r="N950" s="222" t="s">
        <v>43</v>
      </c>
      <c r="O950" s="86"/>
      <c r="P950" s="223">
        <f>O950*H950</f>
        <v>0</v>
      </c>
      <c r="Q950" s="223">
        <v>0</v>
      </c>
      <c r="R950" s="223">
        <f>Q950*H950</f>
        <v>0</v>
      </c>
      <c r="S950" s="223">
        <v>0</v>
      </c>
      <c r="T950" s="224">
        <f>S950*H950</f>
        <v>0</v>
      </c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R950" s="225" t="s">
        <v>574</v>
      </c>
      <c r="AT950" s="225" t="s">
        <v>164</v>
      </c>
      <c r="AU950" s="225" t="s">
        <v>81</v>
      </c>
      <c r="AY950" s="19" t="s">
        <v>162</v>
      </c>
      <c r="BE950" s="226">
        <f>IF(N950="základní",J950,0)</f>
        <v>0</v>
      </c>
      <c r="BF950" s="226">
        <f>IF(N950="snížená",J950,0)</f>
        <v>0</v>
      </c>
      <c r="BG950" s="226">
        <f>IF(N950="zákl. přenesená",J950,0)</f>
        <v>0</v>
      </c>
      <c r="BH950" s="226">
        <f>IF(N950="sníž. přenesená",J950,0)</f>
        <v>0</v>
      </c>
      <c r="BI950" s="226">
        <f>IF(N950="nulová",J950,0)</f>
        <v>0</v>
      </c>
      <c r="BJ950" s="19" t="s">
        <v>79</v>
      </c>
      <c r="BK950" s="226">
        <f>ROUND(I950*H950,2)</f>
        <v>0</v>
      </c>
      <c r="BL950" s="19" t="s">
        <v>574</v>
      </c>
      <c r="BM950" s="225" t="s">
        <v>2519</v>
      </c>
    </row>
    <row r="951" s="2" customFormat="1">
      <c r="A951" s="40"/>
      <c r="B951" s="41"/>
      <c r="C951" s="42"/>
      <c r="D951" s="227" t="s">
        <v>171</v>
      </c>
      <c r="E951" s="42"/>
      <c r="F951" s="228" t="s">
        <v>2520</v>
      </c>
      <c r="G951" s="42"/>
      <c r="H951" s="42"/>
      <c r="I951" s="229"/>
      <c r="J951" s="42"/>
      <c r="K951" s="42"/>
      <c r="L951" s="46"/>
      <c r="M951" s="230"/>
      <c r="N951" s="231"/>
      <c r="O951" s="86"/>
      <c r="P951" s="86"/>
      <c r="Q951" s="86"/>
      <c r="R951" s="86"/>
      <c r="S951" s="86"/>
      <c r="T951" s="87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T951" s="19" t="s">
        <v>171</v>
      </c>
      <c r="AU951" s="19" t="s">
        <v>81</v>
      </c>
    </row>
    <row r="952" s="2" customFormat="1">
      <c r="A952" s="40"/>
      <c r="B952" s="41"/>
      <c r="C952" s="42"/>
      <c r="D952" s="232" t="s">
        <v>173</v>
      </c>
      <c r="E952" s="42"/>
      <c r="F952" s="233" t="s">
        <v>2521</v>
      </c>
      <c r="G952" s="42"/>
      <c r="H952" s="42"/>
      <c r="I952" s="229"/>
      <c r="J952" s="42"/>
      <c r="K952" s="42"/>
      <c r="L952" s="46"/>
      <c r="M952" s="230"/>
      <c r="N952" s="231"/>
      <c r="O952" s="86"/>
      <c r="P952" s="86"/>
      <c r="Q952" s="86"/>
      <c r="R952" s="86"/>
      <c r="S952" s="86"/>
      <c r="T952" s="87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9" t="s">
        <v>173</v>
      </c>
      <c r="AU952" s="19" t="s">
        <v>81</v>
      </c>
    </row>
    <row r="953" s="13" customFormat="1">
      <c r="A953" s="13"/>
      <c r="B953" s="234"/>
      <c r="C953" s="235"/>
      <c r="D953" s="227" t="s">
        <v>175</v>
      </c>
      <c r="E953" s="236" t="s">
        <v>19</v>
      </c>
      <c r="F953" s="237" t="s">
        <v>2515</v>
      </c>
      <c r="G953" s="235"/>
      <c r="H953" s="238">
        <v>6</v>
      </c>
      <c r="I953" s="239"/>
      <c r="J953" s="235"/>
      <c r="K953" s="235"/>
      <c r="L953" s="240"/>
      <c r="M953" s="241"/>
      <c r="N953" s="242"/>
      <c r="O953" s="242"/>
      <c r="P953" s="242"/>
      <c r="Q953" s="242"/>
      <c r="R953" s="242"/>
      <c r="S953" s="242"/>
      <c r="T953" s="24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4" t="s">
        <v>175</v>
      </c>
      <c r="AU953" s="244" t="s">
        <v>81</v>
      </c>
      <c r="AV953" s="13" t="s">
        <v>81</v>
      </c>
      <c r="AW953" s="13" t="s">
        <v>33</v>
      </c>
      <c r="AX953" s="13" t="s">
        <v>79</v>
      </c>
      <c r="AY953" s="244" t="s">
        <v>162</v>
      </c>
    </row>
    <row r="954" s="2" customFormat="1" ht="24.15" customHeight="1">
      <c r="A954" s="40"/>
      <c r="B954" s="41"/>
      <c r="C954" s="214" t="s">
        <v>2522</v>
      </c>
      <c r="D954" s="214" t="s">
        <v>164</v>
      </c>
      <c r="E954" s="215" t="s">
        <v>2523</v>
      </c>
      <c r="F954" s="216" t="s">
        <v>2524</v>
      </c>
      <c r="G954" s="217" t="s">
        <v>300</v>
      </c>
      <c r="H954" s="218">
        <v>6</v>
      </c>
      <c r="I954" s="219"/>
      <c r="J954" s="220">
        <f>ROUND(I954*H954,2)</f>
        <v>0</v>
      </c>
      <c r="K954" s="216" t="s">
        <v>168</v>
      </c>
      <c r="L954" s="46"/>
      <c r="M954" s="221" t="s">
        <v>19</v>
      </c>
      <c r="N954" s="222" t="s">
        <v>43</v>
      </c>
      <c r="O954" s="86"/>
      <c r="P954" s="223">
        <f>O954*H954</f>
        <v>0</v>
      </c>
      <c r="Q954" s="223">
        <v>0.20015</v>
      </c>
      <c r="R954" s="223">
        <f>Q954*H954</f>
        <v>1.2008999999999999</v>
      </c>
      <c r="S954" s="223">
        <v>0</v>
      </c>
      <c r="T954" s="224">
        <f>S954*H954</f>
        <v>0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25" t="s">
        <v>574</v>
      </c>
      <c r="AT954" s="225" t="s">
        <v>164</v>
      </c>
      <c r="AU954" s="225" t="s">
        <v>81</v>
      </c>
      <c r="AY954" s="19" t="s">
        <v>162</v>
      </c>
      <c r="BE954" s="226">
        <f>IF(N954="základní",J954,0)</f>
        <v>0</v>
      </c>
      <c r="BF954" s="226">
        <f>IF(N954="snížená",J954,0)</f>
        <v>0</v>
      </c>
      <c r="BG954" s="226">
        <f>IF(N954="zákl. přenesená",J954,0)</f>
        <v>0</v>
      </c>
      <c r="BH954" s="226">
        <f>IF(N954="sníž. přenesená",J954,0)</f>
        <v>0</v>
      </c>
      <c r="BI954" s="226">
        <f>IF(N954="nulová",J954,0)</f>
        <v>0</v>
      </c>
      <c r="BJ954" s="19" t="s">
        <v>79</v>
      </c>
      <c r="BK954" s="226">
        <f>ROUND(I954*H954,2)</f>
        <v>0</v>
      </c>
      <c r="BL954" s="19" t="s">
        <v>574</v>
      </c>
      <c r="BM954" s="225" t="s">
        <v>2525</v>
      </c>
    </row>
    <row r="955" s="2" customFormat="1">
      <c r="A955" s="40"/>
      <c r="B955" s="41"/>
      <c r="C955" s="42"/>
      <c r="D955" s="227" t="s">
        <v>171</v>
      </c>
      <c r="E955" s="42"/>
      <c r="F955" s="228" t="s">
        <v>2526</v>
      </c>
      <c r="G955" s="42"/>
      <c r="H955" s="42"/>
      <c r="I955" s="229"/>
      <c r="J955" s="42"/>
      <c r="K955" s="42"/>
      <c r="L955" s="46"/>
      <c r="M955" s="230"/>
      <c r="N955" s="231"/>
      <c r="O955" s="86"/>
      <c r="P955" s="86"/>
      <c r="Q955" s="86"/>
      <c r="R955" s="86"/>
      <c r="S955" s="86"/>
      <c r="T955" s="87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T955" s="19" t="s">
        <v>171</v>
      </c>
      <c r="AU955" s="19" t="s">
        <v>81</v>
      </c>
    </row>
    <row r="956" s="2" customFormat="1">
      <c r="A956" s="40"/>
      <c r="B956" s="41"/>
      <c r="C956" s="42"/>
      <c r="D956" s="232" t="s">
        <v>173</v>
      </c>
      <c r="E956" s="42"/>
      <c r="F956" s="233" t="s">
        <v>2527</v>
      </c>
      <c r="G956" s="42"/>
      <c r="H956" s="42"/>
      <c r="I956" s="229"/>
      <c r="J956" s="42"/>
      <c r="K956" s="42"/>
      <c r="L956" s="46"/>
      <c r="M956" s="230"/>
      <c r="N956" s="231"/>
      <c r="O956" s="86"/>
      <c r="P956" s="86"/>
      <c r="Q956" s="86"/>
      <c r="R956" s="86"/>
      <c r="S956" s="86"/>
      <c r="T956" s="87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T956" s="19" t="s">
        <v>173</v>
      </c>
      <c r="AU956" s="19" t="s">
        <v>81</v>
      </c>
    </row>
    <row r="957" s="13" customFormat="1">
      <c r="A957" s="13"/>
      <c r="B957" s="234"/>
      <c r="C957" s="235"/>
      <c r="D957" s="227" t="s">
        <v>175</v>
      </c>
      <c r="E957" s="236" t="s">
        <v>19</v>
      </c>
      <c r="F957" s="237" t="s">
        <v>2515</v>
      </c>
      <c r="G957" s="235"/>
      <c r="H957" s="238">
        <v>6</v>
      </c>
      <c r="I957" s="239"/>
      <c r="J957" s="235"/>
      <c r="K957" s="235"/>
      <c r="L957" s="240"/>
      <c r="M957" s="241"/>
      <c r="N957" s="242"/>
      <c r="O957" s="242"/>
      <c r="P957" s="242"/>
      <c r="Q957" s="242"/>
      <c r="R957" s="242"/>
      <c r="S957" s="242"/>
      <c r="T957" s="24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4" t="s">
        <v>175</v>
      </c>
      <c r="AU957" s="244" t="s">
        <v>81</v>
      </c>
      <c r="AV957" s="13" t="s">
        <v>81</v>
      </c>
      <c r="AW957" s="13" t="s">
        <v>33</v>
      </c>
      <c r="AX957" s="13" t="s">
        <v>79</v>
      </c>
      <c r="AY957" s="244" t="s">
        <v>162</v>
      </c>
    </row>
    <row r="958" s="2" customFormat="1" ht="21.75" customHeight="1">
      <c r="A958" s="40"/>
      <c r="B958" s="41"/>
      <c r="C958" s="214" t="s">
        <v>2528</v>
      </c>
      <c r="D958" s="214" t="s">
        <v>164</v>
      </c>
      <c r="E958" s="215" t="s">
        <v>1067</v>
      </c>
      <c r="F958" s="216" t="s">
        <v>1068</v>
      </c>
      <c r="G958" s="217" t="s">
        <v>300</v>
      </c>
      <c r="H958" s="218">
        <v>6</v>
      </c>
      <c r="I958" s="219"/>
      <c r="J958" s="220">
        <f>ROUND(I958*H958,2)</f>
        <v>0</v>
      </c>
      <c r="K958" s="216" t="s">
        <v>168</v>
      </c>
      <c r="L958" s="46"/>
      <c r="M958" s="221" t="s">
        <v>19</v>
      </c>
      <c r="N958" s="222" t="s">
        <v>43</v>
      </c>
      <c r="O958" s="86"/>
      <c r="P958" s="223">
        <f>O958*H958</f>
        <v>0</v>
      </c>
      <c r="Q958" s="223">
        <v>9.0000000000000006E-05</v>
      </c>
      <c r="R958" s="223">
        <f>Q958*H958</f>
        <v>0.00054000000000000001</v>
      </c>
      <c r="S958" s="223">
        <v>0</v>
      </c>
      <c r="T958" s="224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225" t="s">
        <v>574</v>
      </c>
      <c r="AT958" s="225" t="s">
        <v>164</v>
      </c>
      <c r="AU958" s="225" t="s">
        <v>81</v>
      </c>
      <c r="AY958" s="19" t="s">
        <v>162</v>
      </c>
      <c r="BE958" s="226">
        <f>IF(N958="základní",J958,0)</f>
        <v>0</v>
      </c>
      <c r="BF958" s="226">
        <f>IF(N958="snížená",J958,0)</f>
        <v>0</v>
      </c>
      <c r="BG958" s="226">
        <f>IF(N958="zákl. přenesená",J958,0)</f>
        <v>0</v>
      </c>
      <c r="BH958" s="226">
        <f>IF(N958="sníž. přenesená",J958,0)</f>
        <v>0</v>
      </c>
      <c r="BI958" s="226">
        <f>IF(N958="nulová",J958,0)</f>
        <v>0</v>
      </c>
      <c r="BJ958" s="19" t="s">
        <v>79</v>
      </c>
      <c r="BK958" s="226">
        <f>ROUND(I958*H958,2)</f>
        <v>0</v>
      </c>
      <c r="BL958" s="19" t="s">
        <v>574</v>
      </c>
      <c r="BM958" s="225" t="s">
        <v>2529</v>
      </c>
    </row>
    <row r="959" s="2" customFormat="1">
      <c r="A959" s="40"/>
      <c r="B959" s="41"/>
      <c r="C959" s="42"/>
      <c r="D959" s="227" t="s">
        <v>171</v>
      </c>
      <c r="E959" s="42"/>
      <c r="F959" s="228" t="s">
        <v>1070</v>
      </c>
      <c r="G959" s="42"/>
      <c r="H959" s="42"/>
      <c r="I959" s="229"/>
      <c r="J959" s="42"/>
      <c r="K959" s="42"/>
      <c r="L959" s="46"/>
      <c r="M959" s="230"/>
      <c r="N959" s="231"/>
      <c r="O959" s="86"/>
      <c r="P959" s="86"/>
      <c r="Q959" s="86"/>
      <c r="R959" s="86"/>
      <c r="S959" s="86"/>
      <c r="T959" s="87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T959" s="19" t="s">
        <v>171</v>
      </c>
      <c r="AU959" s="19" t="s">
        <v>81</v>
      </c>
    </row>
    <row r="960" s="2" customFormat="1">
      <c r="A960" s="40"/>
      <c r="B960" s="41"/>
      <c r="C960" s="42"/>
      <c r="D960" s="232" t="s">
        <v>173</v>
      </c>
      <c r="E960" s="42"/>
      <c r="F960" s="233" t="s">
        <v>1071</v>
      </c>
      <c r="G960" s="42"/>
      <c r="H960" s="42"/>
      <c r="I960" s="229"/>
      <c r="J960" s="42"/>
      <c r="K960" s="42"/>
      <c r="L960" s="46"/>
      <c r="M960" s="230"/>
      <c r="N960" s="231"/>
      <c r="O960" s="86"/>
      <c r="P960" s="86"/>
      <c r="Q960" s="86"/>
      <c r="R960" s="86"/>
      <c r="S960" s="86"/>
      <c r="T960" s="87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T960" s="19" t="s">
        <v>173</v>
      </c>
      <c r="AU960" s="19" t="s">
        <v>81</v>
      </c>
    </row>
    <row r="961" s="13" customFormat="1">
      <c r="A961" s="13"/>
      <c r="B961" s="234"/>
      <c r="C961" s="235"/>
      <c r="D961" s="227" t="s">
        <v>175</v>
      </c>
      <c r="E961" s="236" t="s">
        <v>19</v>
      </c>
      <c r="F961" s="237" t="s">
        <v>2515</v>
      </c>
      <c r="G961" s="235"/>
      <c r="H961" s="238">
        <v>6</v>
      </c>
      <c r="I961" s="239"/>
      <c r="J961" s="235"/>
      <c r="K961" s="235"/>
      <c r="L961" s="240"/>
      <c r="M961" s="241"/>
      <c r="N961" s="242"/>
      <c r="O961" s="242"/>
      <c r="P961" s="242"/>
      <c r="Q961" s="242"/>
      <c r="R961" s="242"/>
      <c r="S961" s="242"/>
      <c r="T961" s="24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4" t="s">
        <v>175</v>
      </c>
      <c r="AU961" s="244" t="s">
        <v>81</v>
      </c>
      <c r="AV961" s="13" t="s">
        <v>81</v>
      </c>
      <c r="AW961" s="13" t="s">
        <v>33</v>
      </c>
      <c r="AX961" s="13" t="s">
        <v>79</v>
      </c>
      <c r="AY961" s="244" t="s">
        <v>162</v>
      </c>
    </row>
    <row r="962" s="2" customFormat="1" ht="24.15" customHeight="1">
      <c r="A962" s="40"/>
      <c r="B962" s="41"/>
      <c r="C962" s="214" t="s">
        <v>2530</v>
      </c>
      <c r="D962" s="214" t="s">
        <v>164</v>
      </c>
      <c r="E962" s="215" t="s">
        <v>1122</v>
      </c>
      <c r="F962" s="216" t="s">
        <v>1123</v>
      </c>
      <c r="G962" s="217" t="s">
        <v>212</v>
      </c>
      <c r="H962" s="218">
        <v>1.2010000000000001</v>
      </c>
      <c r="I962" s="219"/>
      <c r="J962" s="220">
        <f>ROUND(I962*H962,2)</f>
        <v>0</v>
      </c>
      <c r="K962" s="216" t="s">
        <v>168</v>
      </c>
      <c r="L962" s="46"/>
      <c r="M962" s="221" t="s">
        <v>19</v>
      </c>
      <c r="N962" s="222" t="s">
        <v>43</v>
      </c>
      <c r="O962" s="86"/>
      <c r="P962" s="223">
        <f>O962*H962</f>
        <v>0</v>
      </c>
      <c r="Q962" s="223">
        <v>0</v>
      </c>
      <c r="R962" s="223">
        <f>Q962*H962</f>
        <v>0</v>
      </c>
      <c r="S962" s="223">
        <v>0</v>
      </c>
      <c r="T962" s="224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25" t="s">
        <v>574</v>
      </c>
      <c r="AT962" s="225" t="s">
        <v>164</v>
      </c>
      <c r="AU962" s="225" t="s">
        <v>81</v>
      </c>
      <c r="AY962" s="19" t="s">
        <v>162</v>
      </c>
      <c r="BE962" s="226">
        <f>IF(N962="základní",J962,0)</f>
        <v>0</v>
      </c>
      <c r="BF962" s="226">
        <f>IF(N962="snížená",J962,0)</f>
        <v>0</v>
      </c>
      <c r="BG962" s="226">
        <f>IF(N962="zákl. přenesená",J962,0)</f>
        <v>0</v>
      </c>
      <c r="BH962" s="226">
        <f>IF(N962="sníž. přenesená",J962,0)</f>
        <v>0</v>
      </c>
      <c r="BI962" s="226">
        <f>IF(N962="nulová",J962,0)</f>
        <v>0</v>
      </c>
      <c r="BJ962" s="19" t="s">
        <v>79</v>
      </c>
      <c r="BK962" s="226">
        <f>ROUND(I962*H962,2)</f>
        <v>0</v>
      </c>
      <c r="BL962" s="19" t="s">
        <v>574</v>
      </c>
      <c r="BM962" s="225" t="s">
        <v>2531</v>
      </c>
    </row>
    <row r="963" s="2" customFormat="1">
      <c r="A963" s="40"/>
      <c r="B963" s="41"/>
      <c r="C963" s="42"/>
      <c r="D963" s="227" t="s">
        <v>171</v>
      </c>
      <c r="E963" s="42"/>
      <c r="F963" s="228" t="s">
        <v>1125</v>
      </c>
      <c r="G963" s="42"/>
      <c r="H963" s="42"/>
      <c r="I963" s="229"/>
      <c r="J963" s="42"/>
      <c r="K963" s="42"/>
      <c r="L963" s="46"/>
      <c r="M963" s="230"/>
      <c r="N963" s="231"/>
      <c r="O963" s="86"/>
      <c r="P963" s="86"/>
      <c r="Q963" s="86"/>
      <c r="R963" s="86"/>
      <c r="S963" s="86"/>
      <c r="T963" s="87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T963" s="19" t="s">
        <v>171</v>
      </c>
      <c r="AU963" s="19" t="s">
        <v>81</v>
      </c>
    </row>
    <row r="964" s="2" customFormat="1">
      <c r="A964" s="40"/>
      <c r="B964" s="41"/>
      <c r="C964" s="42"/>
      <c r="D964" s="232" t="s">
        <v>173</v>
      </c>
      <c r="E964" s="42"/>
      <c r="F964" s="233" t="s">
        <v>1126</v>
      </c>
      <c r="G964" s="42"/>
      <c r="H964" s="42"/>
      <c r="I964" s="229"/>
      <c r="J964" s="42"/>
      <c r="K964" s="42"/>
      <c r="L964" s="46"/>
      <c r="M964" s="230"/>
      <c r="N964" s="231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173</v>
      </c>
      <c r="AU964" s="19" t="s">
        <v>81</v>
      </c>
    </row>
    <row r="965" s="12" customFormat="1" ht="25.92" customHeight="1">
      <c r="A965" s="12"/>
      <c r="B965" s="198"/>
      <c r="C965" s="199"/>
      <c r="D965" s="200" t="s">
        <v>71</v>
      </c>
      <c r="E965" s="201" t="s">
        <v>1127</v>
      </c>
      <c r="F965" s="201" t="s">
        <v>1128</v>
      </c>
      <c r="G965" s="199"/>
      <c r="H965" s="199"/>
      <c r="I965" s="202"/>
      <c r="J965" s="203">
        <f>BK965</f>
        <v>0</v>
      </c>
      <c r="K965" s="199"/>
      <c r="L965" s="204"/>
      <c r="M965" s="205"/>
      <c r="N965" s="206"/>
      <c r="O965" s="206"/>
      <c r="P965" s="207">
        <f>SUM(P966:P969)</f>
        <v>0</v>
      </c>
      <c r="Q965" s="206"/>
      <c r="R965" s="207">
        <f>SUM(R966:R969)</f>
        <v>0</v>
      </c>
      <c r="S965" s="206"/>
      <c r="T965" s="208">
        <f>SUM(T966:T969)</f>
        <v>0</v>
      </c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R965" s="209" t="s">
        <v>169</v>
      </c>
      <c r="AT965" s="210" t="s">
        <v>71</v>
      </c>
      <c r="AU965" s="210" t="s">
        <v>72</v>
      </c>
      <c r="AY965" s="209" t="s">
        <v>162</v>
      </c>
      <c r="BK965" s="211">
        <f>SUM(BK966:BK969)</f>
        <v>0</v>
      </c>
    </row>
    <row r="966" s="2" customFormat="1" ht="16.5" customHeight="1">
      <c r="A966" s="40"/>
      <c r="B966" s="41"/>
      <c r="C966" s="214" t="s">
        <v>2532</v>
      </c>
      <c r="D966" s="214" t="s">
        <v>164</v>
      </c>
      <c r="E966" s="215" t="s">
        <v>2533</v>
      </c>
      <c r="F966" s="216" t="s">
        <v>2534</v>
      </c>
      <c r="G966" s="217" t="s">
        <v>1131</v>
      </c>
      <c r="H966" s="218">
        <v>4</v>
      </c>
      <c r="I966" s="219"/>
      <c r="J966" s="220">
        <f>ROUND(I966*H966,2)</f>
        <v>0</v>
      </c>
      <c r="K966" s="216" t="s">
        <v>168</v>
      </c>
      <c r="L966" s="46"/>
      <c r="M966" s="221" t="s">
        <v>19</v>
      </c>
      <c r="N966" s="222" t="s">
        <v>43</v>
      </c>
      <c r="O966" s="86"/>
      <c r="P966" s="223">
        <f>O966*H966</f>
        <v>0</v>
      </c>
      <c r="Q966" s="223">
        <v>0</v>
      </c>
      <c r="R966" s="223">
        <f>Q966*H966</f>
        <v>0</v>
      </c>
      <c r="S966" s="223">
        <v>0</v>
      </c>
      <c r="T966" s="224">
        <f>S966*H966</f>
        <v>0</v>
      </c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R966" s="225" t="s">
        <v>1132</v>
      </c>
      <c r="AT966" s="225" t="s">
        <v>164</v>
      </c>
      <c r="AU966" s="225" t="s">
        <v>79</v>
      </c>
      <c r="AY966" s="19" t="s">
        <v>162</v>
      </c>
      <c r="BE966" s="226">
        <f>IF(N966="základní",J966,0)</f>
        <v>0</v>
      </c>
      <c r="BF966" s="226">
        <f>IF(N966="snížená",J966,0)</f>
        <v>0</v>
      </c>
      <c r="BG966" s="226">
        <f>IF(N966="zákl. přenesená",J966,0)</f>
        <v>0</v>
      </c>
      <c r="BH966" s="226">
        <f>IF(N966="sníž. přenesená",J966,0)</f>
        <v>0</v>
      </c>
      <c r="BI966" s="226">
        <f>IF(N966="nulová",J966,0)</f>
        <v>0</v>
      </c>
      <c r="BJ966" s="19" t="s">
        <v>79</v>
      </c>
      <c r="BK966" s="226">
        <f>ROUND(I966*H966,2)</f>
        <v>0</v>
      </c>
      <c r="BL966" s="19" t="s">
        <v>1132</v>
      </c>
      <c r="BM966" s="225" t="s">
        <v>2535</v>
      </c>
    </row>
    <row r="967" s="2" customFormat="1">
      <c r="A967" s="40"/>
      <c r="B967" s="41"/>
      <c r="C967" s="42"/>
      <c r="D967" s="227" t="s">
        <v>171</v>
      </c>
      <c r="E967" s="42"/>
      <c r="F967" s="228" t="s">
        <v>2536</v>
      </c>
      <c r="G967" s="42"/>
      <c r="H967" s="42"/>
      <c r="I967" s="229"/>
      <c r="J967" s="42"/>
      <c r="K967" s="42"/>
      <c r="L967" s="46"/>
      <c r="M967" s="230"/>
      <c r="N967" s="231"/>
      <c r="O967" s="86"/>
      <c r="P967" s="86"/>
      <c r="Q967" s="86"/>
      <c r="R967" s="86"/>
      <c r="S967" s="86"/>
      <c r="T967" s="87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T967" s="19" t="s">
        <v>171</v>
      </c>
      <c r="AU967" s="19" t="s">
        <v>79</v>
      </c>
    </row>
    <row r="968" s="2" customFormat="1">
      <c r="A968" s="40"/>
      <c r="B968" s="41"/>
      <c r="C968" s="42"/>
      <c r="D968" s="232" t="s">
        <v>173</v>
      </c>
      <c r="E968" s="42"/>
      <c r="F968" s="233" t="s">
        <v>2537</v>
      </c>
      <c r="G968" s="42"/>
      <c r="H968" s="42"/>
      <c r="I968" s="229"/>
      <c r="J968" s="42"/>
      <c r="K968" s="42"/>
      <c r="L968" s="46"/>
      <c r="M968" s="230"/>
      <c r="N968" s="231"/>
      <c r="O968" s="86"/>
      <c r="P968" s="86"/>
      <c r="Q968" s="86"/>
      <c r="R968" s="86"/>
      <c r="S968" s="86"/>
      <c r="T968" s="87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T968" s="19" t="s">
        <v>173</v>
      </c>
      <c r="AU968" s="19" t="s">
        <v>79</v>
      </c>
    </row>
    <row r="969" s="13" customFormat="1">
      <c r="A969" s="13"/>
      <c r="B969" s="234"/>
      <c r="C969" s="235"/>
      <c r="D969" s="227" t="s">
        <v>175</v>
      </c>
      <c r="E969" s="236" t="s">
        <v>19</v>
      </c>
      <c r="F969" s="237" t="s">
        <v>2538</v>
      </c>
      <c r="G969" s="235"/>
      <c r="H969" s="238">
        <v>4</v>
      </c>
      <c r="I969" s="239"/>
      <c r="J969" s="235"/>
      <c r="K969" s="235"/>
      <c r="L969" s="240"/>
      <c r="M969" s="280"/>
      <c r="N969" s="281"/>
      <c r="O969" s="281"/>
      <c r="P969" s="281"/>
      <c r="Q969" s="281"/>
      <c r="R969" s="281"/>
      <c r="S969" s="281"/>
      <c r="T969" s="282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4" t="s">
        <v>175</v>
      </c>
      <c r="AU969" s="244" t="s">
        <v>79</v>
      </c>
      <c r="AV969" s="13" t="s">
        <v>81</v>
      </c>
      <c r="AW969" s="13" t="s">
        <v>33</v>
      </c>
      <c r="AX969" s="13" t="s">
        <v>79</v>
      </c>
      <c r="AY969" s="244" t="s">
        <v>162</v>
      </c>
    </row>
    <row r="970" s="2" customFormat="1" ht="6.96" customHeight="1">
      <c r="A970" s="40"/>
      <c r="B970" s="61"/>
      <c r="C970" s="62"/>
      <c r="D970" s="62"/>
      <c r="E970" s="62"/>
      <c r="F970" s="62"/>
      <c r="G970" s="62"/>
      <c r="H970" s="62"/>
      <c r="I970" s="62"/>
      <c r="J970" s="62"/>
      <c r="K970" s="62"/>
      <c r="L970" s="46"/>
      <c r="M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</row>
  </sheetData>
  <sheetProtection sheet="1" autoFilter="0" formatColumns="0" formatRows="0" objects="1" scenarios="1" spinCount="100000" saltValue="ReeF4lZ2GDT2oph4M1ee42wK3N07Mm8cGCwHex2XTRER9obBFbXE+7ugJmD6GVSK2bMKyCIFvGaDBDH8+VjyJA==" hashValue="BNZkAwj6RjKvAdecWNaSkeqEVOAc3OP6DcwzmoxHLTcMLbpPLlxl/CSneI15AqCz32ojM0Lb8RxTomK9SxtGnA==" algorithmName="SHA-512" password="CC35"/>
  <autoFilter ref="C108:K96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7:H97"/>
    <mergeCell ref="E99:H99"/>
    <mergeCell ref="E101:H101"/>
    <mergeCell ref="L2:V2"/>
  </mergeCells>
  <hyperlinks>
    <hyperlink ref="F114" r:id="rId1" display="https://podminky.urs.cz/item/CS_URS_2026_01/132351101"/>
    <hyperlink ref="F120" r:id="rId2" display="https://podminky.urs.cz/item/CS_URS_2026_01/162751137"/>
    <hyperlink ref="F123" r:id="rId3" display="https://podminky.urs.cz/item/CS_URS_2026_01/167151102"/>
    <hyperlink ref="F126" r:id="rId4" display="https://podminky.urs.cz/item/CS_URS_2026_01/171201231"/>
    <hyperlink ref="F130" r:id="rId5" display="https://podminky.urs.cz/item/CS_URS_2026_01/171251201"/>
    <hyperlink ref="F133" r:id="rId6" display="https://podminky.urs.cz/item/CS_URS_2026_01/181951114"/>
    <hyperlink ref="F137" r:id="rId7" display="https://podminky.urs.cz/item/CS_URS_2026_01/211531111"/>
    <hyperlink ref="F143" r:id="rId8" display="https://podminky.urs.cz/item/CS_URS_2026_01/211971110"/>
    <hyperlink ref="F152" r:id="rId9" display="https://podminky.urs.cz/item/CS_URS_2026_01/212532111"/>
    <hyperlink ref="F158" r:id="rId10" display="https://podminky.urs.cz/item/CS_URS_2026_01/213141111"/>
    <hyperlink ref="F167" r:id="rId11" display="https://podminky.urs.cz/item/CS_URS_2026_01/271532212"/>
    <hyperlink ref="F172" r:id="rId12" display="https://podminky.urs.cz/item/CS_URS_2026_01/271922223"/>
    <hyperlink ref="F177" r:id="rId13" display="https://podminky.urs.cz/item/CS_URS_2026_01/273322611"/>
    <hyperlink ref="F180" r:id="rId14" display="https://podminky.urs.cz/item/CS_URS_2026_01/273325912"/>
    <hyperlink ref="F183" r:id="rId15" display="https://podminky.urs.cz/item/CS_URS_2026_01/273351121"/>
    <hyperlink ref="F188" r:id="rId16" display="https://podminky.urs.cz/item/CS_URS_2026_01/273351122"/>
    <hyperlink ref="F191" r:id="rId17" display="https://podminky.urs.cz/item/CS_URS_2026_01/273362021"/>
    <hyperlink ref="F197" r:id="rId18" display="https://podminky.urs.cz/item/CS_URS_2026_01/274313811"/>
    <hyperlink ref="F200" r:id="rId19" display="https://podminky.urs.cz/item/CS_URS_2026_01/274351121"/>
    <hyperlink ref="F206" r:id="rId20" display="https://podminky.urs.cz/item/CS_URS_2026_01/274351122"/>
    <hyperlink ref="F210" r:id="rId21" display="https://podminky.urs.cz/item/CS_URS_2026_01/337173110"/>
    <hyperlink ref="F219" r:id="rId22" display="https://podminky.urs.cz/item/CS_URS_2026_01/631311116"/>
    <hyperlink ref="F224" r:id="rId23" display="https://podminky.urs.cz/item/CS_URS_2026_01/631319011"/>
    <hyperlink ref="F227" r:id="rId24" display="https://podminky.urs.cz/item/CS_URS_2026_01/631319222"/>
    <hyperlink ref="F230" r:id="rId25" display="https://podminky.urs.cz/item/CS_URS_2026_01/632481213"/>
    <hyperlink ref="F233" r:id="rId26" display="https://podminky.urs.cz/item/CS_URS_2026_01/634112123"/>
    <hyperlink ref="F238" r:id="rId27" display="https://podminky.urs.cz/item/CS_URS_2026_01/637211132"/>
    <hyperlink ref="F243" r:id="rId28" display="https://podminky.urs.cz/item/CS_URS_2026_01/637311122"/>
    <hyperlink ref="F246" r:id="rId29" display="https://podminky.urs.cz/item/CS_URS_2026_01/642944121"/>
    <hyperlink ref="F258" r:id="rId30" display="https://podminky.urs.cz/item/CS_URS_2026_01/871228111"/>
    <hyperlink ref="F266" r:id="rId31" display="https://podminky.urs.cz/item/CS_URS_2026_01/916991121"/>
    <hyperlink ref="F271" r:id="rId32" display="https://podminky.urs.cz/item/CS_URS_2026_01/941111121"/>
    <hyperlink ref="F276" r:id="rId33" display="https://podminky.urs.cz/item/CS_URS_2026_01/941111221"/>
    <hyperlink ref="F281" r:id="rId34" display="https://podminky.urs.cz/item/CS_URS_2026_01/941111821"/>
    <hyperlink ref="F284" r:id="rId35" display="https://podminky.urs.cz/item/CS_URS_2026_01/949101111"/>
    <hyperlink ref="F287" r:id="rId36" display="https://podminky.urs.cz/item/CS_URS_2026_01/952901111"/>
    <hyperlink ref="F290" r:id="rId37" display="https://podminky.urs.cz/item/CS_URS_2026_01/953943211"/>
    <hyperlink ref="F297" r:id="rId38" display="https://podminky.urs.cz/item/CS_URS_2026_01/953946111"/>
    <hyperlink ref="F313" r:id="rId39" display="https://podminky.urs.cz/item/CS_URS_2026_01/953961112"/>
    <hyperlink ref="F316" r:id="rId40" display="https://podminky.urs.cz/item/CS_URS_2026_01/953965115"/>
    <hyperlink ref="F319" r:id="rId41" display="https://podminky.urs.cz/item/CS_URS_2026_01/962032230"/>
    <hyperlink ref="F324" r:id="rId42" display="https://podminky.urs.cz/item/CS_URS_2026_01/965042231"/>
    <hyperlink ref="F329" r:id="rId43" display="https://podminky.urs.cz/item/CS_URS_2026_01/965081343"/>
    <hyperlink ref="F333" r:id="rId44" display="https://podminky.urs.cz/item/CS_URS_2026_01/966071121"/>
    <hyperlink ref="F337" r:id="rId45" display="https://podminky.urs.cz/item/CS_URS_2026_01/968082017"/>
    <hyperlink ref="F342" r:id="rId46" display="https://podminky.urs.cz/item/CS_URS_2026_01/993111111"/>
    <hyperlink ref="F346" r:id="rId47" display="https://podminky.urs.cz/item/CS_URS_2026_01/997013211"/>
    <hyperlink ref="F349" r:id="rId48" display="https://podminky.urs.cz/item/CS_URS_2026_01/997013219"/>
    <hyperlink ref="F353" r:id="rId49" display="https://podminky.urs.cz/item/CS_URS_2026_01/997013501"/>
    <hyperlink ref="F356" r:id="rId50" display="https://podminky.urs.cz/item/CS_URS_2026_01/997013509"/>
    <hyperlink ref="F360" r:id="rId51" display="https://podminky.urs.cz/item/CS_URS_2026_01/997013631"/>
    <hyperlink ref="F364" r:id="rId52" display="https://podminky.urs.cz/item/CS_URS_2026_01/998018001"/>
    <hyperlink ref="F369" r:id="rId53" display="https://podminky.urs.cz/item/CS_URS_2026_01/711111001"/>
    <hyperlink ref="F376" r:id="rId54" display="https://podminky.urs.cz/item/CS_URS_2026_01/711141559"/>
    <hyperlink ref="F383" r:id="rId55" display="https://podminky.urs.cz/item/CS_URS_2026_01/998711121"/>
    <hyperlink ref="F386" r:id="rId56" display="https://podminky.urs.cz/item/CS_URS_2026_01/998711129"/>
    <hyperlink ref="F390" r:id="rId57" display="https://podminky.urs.cz/item/CS_URS_2026_01/712363352"/>
    <hyperlink ref="F395" r:id="rId58" display="https://podminky.urs.cz/item/CS_URS_2026_01/712363353"/>
    <hyperlink ref="F398" r:id="rId59" display="https://podminky.urs.cz/item/CS_URS_2026_01/712363511"/>
    <hyperlink ref="F405" r:id="rId60" display="https://podminky.urs.cz/item/CS_URS_2026_01/712363512"/>
    <hyperlink ref="F412" r:id="rId61" display="https://podminky.urs.cz/item/CS_URS_2026_01/712363513"/>
    <hyperlink ref="F419" r:id="rId62" display="https://podminky.urs.cz/item/CS_URS_2026_01/712391172"/>
    <hyperlink ref="F426" r:id="rId63" display="https://podminky.urs.cz/item/CS_URS_2026_01/998712121"/>
    <hyperlink ref="F429" r:id="rId64" display="https://podminky.urs.cz/item/CS_URS_2026_01/998712129"/>
    <hyperlink ref="F433" r:id="rId65" display="https://podminky.urs.cz/item/CS_URS_2026_01/713114522"/>
    <hyperlink ref="F438" r:id="rId66" display="https://podminky.urs.cz/item/CS_URS_2026_01/713121121"/>
    <hyperlink ref="F445" r:id="rId67" display="https://podminky.urs.cz/item/CS_URS_2026_01/713132311"/>
    <hyperlink ref="F467" r:id="rId68" display="https://podminky.urs.cz/item/CS_URS_2026_01/713141336"/>
    <hyperlink ref="F475" r:id="rId69" display="https://podminky.urs.cz/item/CS_URS_2026_01/713141356"/>
    <hyperlink ref="F484" r:id="rId70" display="https://podminky.urs.cz/item/CS_URS_2026_01/998713121"/>
    <hyperlink ref="F487" r:id="rId71" display="https://podminky.urs.cz/item/CS_URS_2026_01/998713129"/>
    <hyperlink ref="F491" r:id="rId72" display="https://podminky.urs.cz/item/CS_URS_2026_01/762341044"/>
    <hyperlink ref="F496" r:id="rId73" display="https://podminky.urs.cz/item/CS_URS_2026_01/762395000"/>
    <hyperlink ref="F501" r:id="rId74" display="https://podminky.urs.cz/item/CS_URS_2026_01/998762121"/>
    <hyperlink ref="F504" r:id="rId75" display="https://podminky.urs.cz/item/CS_URS_2026_01/998762129"/>
    <hyperlink ref="F508" r:id="rId76" display="https://podminky.urs.cz/item/CS_URS_2026_01/763111718"/>
    <hyperlink ref="F513" r:id="rId77" display="https://podminky.urs.cz/item/CS_URS_2026_01/763131511"/>
    <hyperlink ref="F516" r:id="rId78" display="https://podminky.urs.cz/item/CS_URS_2026_01/763131714"/>
    <hyperlink ref="F519" r:id="rId79" display="https://podminky.urs.cz/item/CS_URS_2026_01/763131751"/>
    <hyperlink ref="F528" r:id="rId80" display="https://podminky.urs.cz/item/CS_URS_2026_01/763211263"/>
    <hyperlink ref="F538" r:id="rId81" display="https://podminky.urs.cz/item/CS_URS_2026_01/763221670"/>
    <hyperlink ref="F551" r:id="rId82" display="https://podminky.urs.cz/item/CS_URS_2026_01/763221673"/>
    <hyperlink ref="F567" r:id="rId83" display="https://podminky.urs.cz/item/CS_URS_2026_01/763231111"/>
    <hyperlink ref="F570" r:id="rId84" display="https://podminky.urs.cz/item/CS_URS_2026_01/998763331"/>
    <hyperlink ref="F573" r:id="rId85" display="https://podminky.urs.cz/item/CS_URS_2026_01/998763339"/>
    <hyperlink ref="F577" r:id="rId86" display="https://podminky.urs.cz/item/CS_URS_2026_01/764002851"/>
    <hyperlink ref="F587" r:id="rId87" display="https://podminky.urs.cz/item/CS_URS_2026_01/764202134"/>
    <hyperlink ref="F594" r:id="rId88" display="https://podminky.urs.cz/item/CS_URS_2026_01/764204109"/>
    <hyperlink ref="F603" r:id="rId89" display="https://podminky.urs.cz/item/CS_URS_2026_01/764206105"/>
    <hyperlink ref="F619" r:id="rId90" display="https://podminky.urs.cz/item/CS_URS_2026_01/764501103"/>
    <hyperlink ref="F627" r:id="rId91" display="https://podminky.urs.cz/item/CS_URS_2026_01/764501104"/>
    <hyperlink ref="F632" r:id="rId92" display="https://podminky.urs.cz/item/CS_URS_2026_01/764501105"/>
    <hyperlink ref="F637" r:id="rId93" display="https://podminky.urs.cz/item/CS_URS_2026_01/764501108"/>
    <hyperlink ref="F642" r:id="rId94" display="https://podminky.urs.cz/item/CS_URS_2026_01/764508131"/>
    <hyperlink ref="F649" r:id="rId95" display="https://podminky.urs.cz/item/CS_URS_2026_01/764508132"/>
    <hyperlink ref="F656" r:id="rId96" display="https://podminky.urs.cz/item/CS_URS_2026_01/998764121"/>
    <hyperlink ref="F659" r:id="rId97" display="https://podminky.urs.cz/item/CS_URS_2026_01/998764129"/>
    <hyperlink ref="F663" r:id="rId98" display="https://podminky.urs.cz/item/CS_URS_2026_01/766622122"/>
    <hyperlink ref="F674" r:id="rId99" display="https://podminky.urs.cz/item/CS_URS_2026_01/766622135"/>
    <hyperlink ref="F687" r:id="rId100" display="https://podminky.urs.cz/item/CS_URS_2026_01/766660022"/>
    <hyperlink ref="F699" r:id="rId101" display="https://podminky.urs.cz/item/CS_URS_2026_01/766660551"/>
    <hyperlink ref="F709" r:id="rId102" display="https://podminky.urs.cz/item/CS_URS_2026_01/766660729"/>
    <hyperlink ref="F725" r:id="rId103" display="https://podminky.urs.cz/item/CS_URS_2026_01/766660751"/>
    <hyperlink ref="F736" r:id="rId104" display="https://podminky.urs.cz/item/CS_URS_2026_01/766660752"/>
    <hyperlink ref="F748" r:id="rId105" display="https://podminky.urs.cz/item/CS_URS_2026_01/766694116"/>
    <hyperlink ref="F765" r:id="rId106" display="https://podminky.urs.cz/item/CS_URS_2026_01/998766121"/>
    <hyperlink ref="F768" r:id="rId107" display="https://podminky.urs.cz/item/CS_URS_2026_01/998766129"/>
    <hyperlink ref="F772" r:id="rId108" display="https://podminky.urs.cz/item/CS_URS_2026_01/767415112"/>
    <hyperlink ref="F784" r:id="rId109" display="https://podminky.urs.cz/item/CS_URS_2026_01/767415193"/>
    <hyperlink ref="F787" r:id="rId110" display="https://podminky.urs.cz/item/CS_URS_2026_01/767491002"/>
    <hyperlink ref="F792" r:id="rId111" display="https://podminky.urs.cz/item/CS_URS_2026_01/767491012"/>
    <hyperlink ref="F797" r:id="rId112" display="https://podminky.urs.cz/item/CS_URS_2026_01/767492001"/>
    <hyperlink ref="F804" r:id="rId113" display="https://podminky.urs.cz/item/CS_URS_2026_01/767531121"/>
    <hyperlink ref="F812" r:id="rId114" display="https://podminky.urs.cz/item/CS_URS_2026_01/767531215"/>
    <hyperlink ref="F820" r:id="rId115" display="https://podminky.urs.cz/item/CS_URS_2026_01/767531235"/>
    <hyperlink ref="F825" r:id="rId116" display="https://podminky.urs.cz/item/CS_URS_2026_01/767627306"/>
    <hyperlink ref="F835" r:id="rId117" display="https://podminky.urs.cz/item/CS_URS_2026_01/767627307"/>
    <hyperlink ref="F845" r:id="rId118" display="https://podminky.urs.cz/item/CS_URS_2026_01/767640221"/>
    <hyperlink ref="F855" r:id="rId119" display="https://podminky.urs.cz/item/CS_URS_2026_01/998767121"/>
    <hyperlink ref="F858" r:id="rId120" display="https://podminky.urs.cz/item/CS_URS_2026_01/998767129"/>
    <hyperlink ref="F862" r:id="rId121" display="https://podminky.urs.cz/item/CS_URS_2026_01/771111011"/>
    <hyperlink ref="F865" r:id="rId122" display="https://podminky.urs.cz/item/CS_URS_2026_01/771121011"/>
    <hyperlink ref="F872" r:id="rId123" display="https://podminky.urs.cz/item/CS_URS_2026_01/771121022"/>
    <hyperlink ref="F875" r:id="rId124" display="https://podminky.urs.cz/item/CS_URS_2026_01/771474112"/>
    <hyperlink ref="F885" r:id="rId125" display="https://podminky.urs.cz/item/CS_URS_2026_01/771574414"/>
    <hyperlink ref="F892" r:id="rId126" display="https://podminky.urs.cz/item/CS_URS_2026_01/771591115"/>
    <hyperlink ref="F895" r:id="rId127" display="https://podminky.urs.cz/item/CS_URS_2026_01/771592011"/>
    <hyperlink ref="F898" r:id="rId128" display="https://podminky.urs.cz/item/CS_URS_2026_01/998771121"/>
    <hyperlink ref="F901" r:id="rId129" display="https://podminky.urs.cz/item/CS_URS_2026_01/998771129"/>
    <hyperlink ref="F905" r:id="rId130" display="https://podminky.urs.cz/item/CS_URS_2026_01/783301313"/>
    <hyperlink ref="F910" r:id="rId131" display="https://podminky.urs.cz/item/CS_URS_2026_01/783314101"/>
    <hyperlink ref="F913" r:id="rId132" display="https://podminky.urs.cz/item/CS_URS_2026_01/783317101"/>
    <hyperlink ref="F916" r:id="rId133" display="https://podminky.urs.cz/item/CS_URS_2026_01/783801403"/>
    <hyperlink ref="F919" r:id="rId134" display="https://podminky.urs.cz/item/CS_URS_2026_01/783823133"/>
    <hyperlink ref="F922" r:id="rId135" display="https://podminky.urs.cz/item/CS_URS_2026_01/783827425"/>
    <hyperlink ref="F926" r:id="rId136" display="https://podminky.urs.cz/item/CS_URS_2026_01/784111001"/>
    <hyperlink ref="F933" r:id="rId137" display="https://podminky.urs.cz/item/CS_URS_2026_01/784171101"/>
    <hyperlink ref="F940" r:id="rId138" display="https://podminky.urs.cz/item/CS_URS_2026_01/784181121"/>
    <hyperlink ref="F943" r:id="rId139" display="https://podminky.urs.cz/item/CS_URS_2026_01/784211111"/>
    <hyperlink ref="F948" r:id="rId140" display="https://podminky.urs.cz/item/CS_URS_2026_01/460171173"/>
    <hyperlink ref="F952" r:id="rId141" display="https://podminky.urs.cz/item/CS_URS_2026_01/460431183"/>
    <hyperlink ref="F956" r:id="rId142" display="https://podminky.urs.cz/item/CS_URS_2026_01/460661512"/>
    <hyperlink ref="F960" r:id="rId143" display="https://podminky.urs.cz/item/CS_URS_2026_01/460671113"/>
    <hyperlink ref="F964" r:id="rId144" display="https://podminky.urs.cz/item/CS_URS_2026_01/469981111"/>
    <hyperlink ref="F968" r:id="rId145" display="https://podminky.urs.cz/item/CS_URS_2026_01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1" customFormat="1" ht="12" customHeight="1">
      <c r="B8" s="22"/>
      <c r="D8" s="144" t="s">
        <v>125</v>
      </c>
      <c r="L8" s="22"/>
    </row>
    <row r="9" s="2" customFormat="1" ht="16.5" customHeight="1">
      <c r="A9" s="40"/>
      <c r="B9" s="46"/>
      <c r="C9" s="40"/>
      <c r="D9" s="40"/>
      <c r="E9" s="145" t="s">
        <v>1466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127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2539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5. 3. 2026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ROUND((SUM(BE91:BE288)),  2)</f>
        <v>0</v>
      </c>
      <c r="G35" s="40"/>
      <c r="H35" s="40"/>
      <c r="I35" s="159">
        <v>0.20999999999999999</v>
      </c>
      <c r="J35" s="158">
        <f>ROUND(((SUM(BE91:BE288))*I35),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ROUND((SUM(BF91:BF288)),  2)</f>
        <v>0</v>
      </c>
      <c r="G36" s="40"/>
      <c r="H36" s="40"/>
      <c r="I36" s="159">
        <v>0.12</v>
      </c>
      <c r="J36" s="158">
        <f>ROUND(((SUM(BF91:BF288))*I36),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ROUND((SUM(BG91:BG288)),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ROUND((SUM(BH91:BH288)),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ROUND((SUM(BI91:BI288)),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Komplexní revitalizace budov Závodu Míru č. 339/144 a č. 303/142, K. Vary - přípravné práce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125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1466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127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05.02 - Elektroinstalace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p.p.č.339/144 a 303/142, k.ú. Stará Role</v>
      </c>
      <c r="G56" s="42"/>
      <c r="H56" s="42"/>
      <c r="I56" s="34" t="s">
        <v>23</v>
      </c>
      <c r="J56" s="74" t="str">
        <f>IF(J14="","",J14)</f>
        <v>5. 3. 2026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Základní škola a střední škola K. Vary, p. o.</v>
      </c>
      <c r="G58" s="42"/>
      <c r="H58" s="42"/>
      <c r="I58" s="34" t="s">
        <v>31</v>
      </c>
      <c r="J58" s="38" t="str">
        <f>E23</f>
        <v>Ing. arch. Břetislav Kubíček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Bc. Martin Frous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130</v>
      </c>
      <c r="D61" s="173"/>
      <c r="E61" s="173"/>
      <c r="F61" s="173"/>
      <c r="G61" s="173"/>
      <c r="H61" s="173"/>
      <c r="I61" s="173"/>
      <c r="J61" s="174" t="s">
        <v>131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132</v>
      </c>
    </row>
    <row r="64" s="9" customFormat="1" ht="24.96" customHeight="1">
      <c r="A64" s="9"/>
      <c r="B64" s="176"/>
      <c r="C64" s="177"/>
      <c r="D64" s="178" t="s">
        <v>143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2540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849</v>
      </c>
      <c r="E66" s="184"/>
      <c r="F66" s="184"/>
      <c r="G66" s="184"/>
      <c r="H66" s="184"/>
      <c r="I66" s="184"/>
      <c r="J66" s="185">
        <f>J102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850</v>
      </c>
      <c r="E67" s="179"/>
      <c r="F67" s="179"/>
      <c r="G67" s="179"/>
      <c r="H67" s="179"/>
      <c r="I67" s="179"/>
      <c r="J67" s="180">
        <f>J248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852</v>
      </c>
      <c r="E68" s="184"/>
      <c r="F68" s="184"/>
      <c r="G68" s="184"/>
      <c r="H68" s="184"/>
      <c r="I68" s="184"/>
      <c r="J68" s="185">
        <f>J249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853</v>
      </c>
      <c r="E69" s="179"/>
      <c r="F69" s="179"/>
      <c r="G69" s="179"/>
      <c r="H69" s="179"/>
      <c r="I69" s="179"/>
      <c r="J69" s="180">
        <f>J285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147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71" t="str">
        <f>E7</f>
        <v>Komplexní revitalizace budov Závodu Míru č. 339/144 a č. 303/142, K. Vary - přípravné práce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125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1466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127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05.02 - Elektroinstalace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p.p.č.339/144 a 303/142, k.ú. Stará Role</v>
      </c>
      <c r="G85" s="42"/>
      <c r="H85" s="42"/>
      <c r="I85" s="34" t="s">
        <v>23</v>
      </c>
      <c r="J85" s="74" t="str">
        <f>IF(J14="","",J14)</f>
        <v>5. 3. 2026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25</v>
      </c>
      <c r="D87" s="42"/>
      <c r="E87" s="42"/>
      <c r="F87" s="29" t="str">
        <f>E17</f>
        <v>Základní škola a střední škola K. Vary, p. o.</v>
      </c>
      <c r="G87" s="42"/>
      <c r="H87" s="42"/>
      <c r="I87" s="34" t="s">
        <v>31</v>
      </c>
      <c r="J87" s="38" t="str">
        <f>E23</f>
        <v>Ing. arch. Břetislav Kubíček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34</v>
      </c>
      <c r="J88" s="38" t="str">
        <f>E26</f>
        <v>Bc. Martin Frous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148</v>
      </c>
      <c r="D90" s="190" t="s">
        <v>57</v>
      </c>
      <c r="E90" s="190" t="s">
        <v>53</v>
      </c>
      <c r="F90" s="190" t="s">
        <v>54</v>
      </c>
      <c r="G90" s="190" t="s">
        <v>149</v>
      </c>
      <c r="H90" s="190" t="s">
        <v>150</v>
      </c>
      <c r="I90" s="190" t="s">
        <v>151</v>
      </c>
      <c r="J90" s="190" t="s">
        <v>131</v>
      </c>
      <c r="K90" s="191" t="s">
        <v>152</v>
      </c>
      <c r="L90" s="192"/>
      <c r="M90" s="94" t="s">
        <v>19</v>
      </c>
      <c r="N90" s="95" t="s">
        <v>42</v>
      </c>
      <c r="O90" s="95" t="s">
        <v>153</v>
      </c>
      <c r="P90" s="95" t="s">
        <v>154</v>
      </c>
      <c r="Q90" s="95" t="s">
        <v>155</v>
      </c>
      <c r="R90" s="95" t="s">
        <v>156</v>
      </c>
      <c r="S90" s="95" t="s">
        <v>157</v>
      </c>
      <c r="T90" s="96" t="s">
        <v>158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159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P92+P248+P285</f>
        <v>0</v>
      </c>
      <c r="Q91" s="98"/>
      <c r="R91" s="195">
        <f>R92+R248+R285</f>
        <v>0.17587250000000004</v>
      </c>
      <c r="S91" s="98"/>
      <c r="T91" s="196">
        <f>T92+T248+T285</f>
        <v>0.032000000000000001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132</v>
      </c>
      <c r="BK91" s="197">
        <f>BK92+BK248+BK285</f>
        <v>0</v>
      </c>
    </row>
    <row r="92" s="12" customFormat="1" ht="25.92" customHeight="1">
      <c r="A92" s="12"/>
      <c r="B92" s="198"/>
      <c r="C92" s="199"/>
      <c r="D92" s="200" t="s">
        <v>71</v>
      </c>
      <c r="E92" s="201" t="s">
        <v>736</v>
      </c>
      <c r="F92" s="201" t="s">
        <v>737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P93+P102</f>
        <v>0</v>
      </c>
      <c r="Q92" s="206"/>
      <c r="R92" s="207">
        <f>R93+R102</f>
        <v>0.17467250000000004</v>
      </c>
      <c r="S92" s="206"/>
      <c r="T92" s="208">
        <f>T93+T102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81</v>
      </c>
      <c r="AT92" s="210" t="s">
        <v>71</v>
      </c>
      <c r="AU92" s="210" t="s">
        <v>72</v>
      </c>
      <c r="AY92" s="209" t="s">
        <v>162</v>
      </c>
      <c r="BK92" s="211">
        <f>BK93+BK102</f>
        <v>0</v>
      </c>
    </row>
    <row r="93" s="12" customFormat="1" ht="22.8" customHeight="1">
      <c r="A93" s="12"/>
      <c r="B93" s="198"/>
      <c r="C93" s="199"/>
      <c r="D93" s="200" t="s">
        <v>71</v>
      </c>
      <c r="E93" s="212" t="s">
        <v>2541</v>
      </c>
      <c r="F93" s="212" t="s">
        <v>2542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SUM(P94:P101)</f>
        <v>0</v>
      </c>
      <c r="Q93" s="206"/>
      <c r="R93" s="207">
        <f>SUM(R94:R101)</f>
        <v>0.024</v>
      </c>
      <c r="S93" s="206"/>
      <c r="T93" s="208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81</v>
      </c>
      <c r="AT93" s="210" t="s">
        <v>71</v>
      </c>
      <c r="AU93" s="210" t="s">
        <v>79</v>
      </c>
      <c r="AY93" s="209" t="s">
        <v>162</v>
      </c>
      <c r="BK93" s="211">
        <f>SUM(BK94:BK101)</f>
        <v>0</v>
      </c>
    </row>
    <row r="94" s="2" customFormat="1" ht="24.15" customHeight="1">
      <c r="A94" s="40"/>
      <c r="B94" s="41"/>
      <c r="C94" s="214" t="s">
        <v>79</v>
      </c>
      <c r="D94" s="214" t="s">
        <v>164</v>
      </c>
      <c r="E94" s="215" t="s">
        <v>2543</v>
      </c>
      <c r="F94" s="216" t="s">
        <v>2544</v>
      </c>
      <c r="G94" s="217" t="s">
        <v>2545</v>
      </c>
      <c r="H94" s="218">
        <v>3</v>
      </c>
      <c r="I94" s="219"/>
      <c r="J94" s="220">
        <f>ROUND(I94*H94,2)</f>
        <v>0</v>
      </c>
      <c r="K94" s="216" t="s">
        <v>168</v>
      </c>
      <c r="L94" s="46"/>
      <c r="M94" s="221" t="s">
        <v>19</v>
      </c>
      <c r="N94" s="222" t="s">
        <v>43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275</v>
      </c>
      <c r="AT94" s="225" t="s">
        <v>164</v>
      </c>
      <c r="AU94" s="225" t="s">
        <v>81</v>
      </c>
      <c r="AY94" s="19" t="s">
        <v>162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79</v>
      </c>
      <c r="BK94" s="226">
        <f>ROUND(I94*H94,2)</f>
        <v>0</v>
      </c>
      <c r="BL94" s="19" t="s">
        <v>275</v>
      </c>
      <c r="BM94" s="225" t="s">
        <v>2546</v>
      </c>
    </row>
    <row r="95" s="2" customFormat="1">
      <c r="A95" s="40"/>
      <c r="B95" s="41"/>
      <c r="C95" s="42"/>
      <c r="D95" s="227" t="s">
        <v>171</v>
      </c>
      <c r="E95" s="42"/>
      <c r="F95" s="228" t="s">
        <v>2547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171</v>
      </c>
      <c r="AU95" s="19" t="s">
        <v>81</v>
      </c>
    </row>
    <row r="96" s="2" customFormat="1">
      <c r="A96" s="40"/>
      <c r="B96" s="41"/>
      <c r="C96" s="42"/>
      <c r="D96" s="232" t="s">
        <v>173</v>
      </c>
      <c r="E96" s="42"/>
      <c r="F96" s="233" t="s">
        <v>2548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173</v>
      </c>
      <c r="AU96" s="19" t="s">
        <v>81</v>
      </c>
    </row>
    <row r="97" s="2" customFormat="1" ht="16.5" customHeight="1">
      <c r="A97" s="40"/>
      <c r="B97" s="41"/>
      <c r="C97" s="256" t="s">
        <v>81</v>
      </c>
      <c r="D97" s="256" t="s">
        <v>237</v>
      </c>
      <c r="E97" s="257" t="s">
        <v>2549</v>
      </c>
      <c r="F97" s="258" t="s">
        <v>2550</v>
      </c>
      <c r="G97" s="259" t="s">
        <v>381</v>
      </c>
      <c r="H97" s="260">
        <v>3</v>
      </c>
      <c r="I97" s="261"/>
      <c r="J97" s="262">
        <f>ROUND(I97*H97,2)</f>
        <v>0</v>
      </c>
      <c r="K97" s="258" t="s">
        <v>388</v>
      </c>
      <c r="L97" s="263"/>
      <c r="M97" s="264" t="s">
        <v>19</v>
      </c>
      <c r="N97" s="265" t="s">
        <v>43</v>
      </c>
      <c r="O97" s="86"/>
      <c r="P97" s="223">
        <f>O97*H97</f>
        <v>0</v>
      </c>
      <c r="Q97" s="223">
        <v>0.0080000000000000002</v>
      </c>
      <c r="R97" s="223">
        <f>Q97*H97</f>
        <v>0.024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378</v>
      </c>
      <c r="AT97" s="225" t="s">
        <v>237</v>
      </c>
      <c r="AU97" s="225" t="s">
        <v>81</v>
      </c>
      <c r="AY97" s="19" t="s">
        <v>162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79</v>
      </c>
      <c r="BK97" s="226">
        <f>ROUND(I97*H97,2)</f>
        <v>0</v>
      </c>
      <c r="BL97" s="19" t="s">
        <v>275</v>
      </c>
      <c r="BM97" s="225" t="s">
        <v>2551</v>
      </c>
    </row>
    <row r="98" s="2" customFormat="1">
      <c r="A98" s="40"/>
      <c r="B98" s="41"/>
      <c r="C98" s="42"/>
      <c r="D98" s="227" t="s">
        <v>171</v>
      </c>
      <c r="E98" s="42"/>
      <c r="F98" s="228" t="s">
        <v>2550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171</v>
      </c>
      <c r="AU98" s="19" t="s">
        <v>81</v>
      </c>
    </row>
    <row r="99" s="2" customFormat="1" ht="24.15" customHeight="1">
      <c r="A99" s="40"/>
      <c r="B99" s="41"/>
      <c r="C99" s="214" t="s">
        <v>184</v>
      </c>
      <c r="D99" s="214" t="s">
        <v>164</v>
      </c>
      <c r="E99" s="215" t="s">
        <v>2552</v>
      </c>
      <c r="F99" s="216" t="s">
        <v>2553</v>
      </c>
      <c r="G99" s="217" t="s">
        <v>212</v>
      </c>
      <c r="H99" s="218">
        <v>0.024</v>
      </c>
      <c r="I99" s="219"/>
      <c r="J99" s="220">
        <f>ROUND(I99*H99,2)</f>
        <v>0</v>
      </c>
      <c r="K99" s="216" t="s">
        <v>168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275</v>
      </c>
      <c r="AT99" s="225" t="s">
        <v>164</v>
      </c>
      <c r="AU99" s="225" t="s">
        <v>81</v>
      </c>
      <c r="AY99" s="19" t="s">
        <v>162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275</v>
      </c>
      <c r="BM99" s="225" t="s">
        <v>2554</v>
      </c>
    </row>
    <row r="100" s="2" customFormat="1">
      <c r="A100" s="40"/>
      <c r="B100" s="41"/>
      <c r="C100" s="42"/>
      <c r="D100" s="227" t="s">
        <v>171</v>
      </c>
      <c r="E100" s="42"/>
      <c r="F100" s="228" t="s">
        <v>2555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171</v>
      </c>
      <c r="AU100" s="19" t="s">
        <v>81</v>
      </c>
    </row>
    <row r="101" s="2" customFormat="1">
      <c r="A101" s="40"/>
      <c r="B101" s="41"/>
      <c r="C101" s="42"/>
      <c r="D101" s="232" t="s">
        <v>173</v>
      </c>
      <c r="E101" s="42"/>
      <c r="F101" s="233" t="s">
        <v>2556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173</v>
      </c>
      <c r="AU101" s="19" t="s">
        <v>81</v>
      </c>
    </row>
    <row r="102" s="12" customFormat="1" ht="22.8" customHeight="1">
      <c r="A102" s="12"/>
      <c r="B102" s="198"/>
      <c r="C102" s="199"/>
      <c r="D102" s="200" t="s">
        <v>71</v>
      </c>
      <c r="E102" s="212" t="s">
        <v>854</v>
      </c>
      <c r="F102" s="212" t="s">
        <v>855</v>
      </c>
      <c r="G102" s="199"/>
      <c r="H102" s="199"/>
      <c r="I102" s="202"/>
      <c r="J102" s="213">
        <f>BK102</f>
        <v>0</v>
      </c>
      <c r="K102" s="199"/>
      <c r="L102" s="204"/>
      <c r="M102" s="205"/>
      <c r="N102" s="206"/>
      <c r="O102" s="206"/>
      <c r="P102" s="207">
        <f>SUM(P103:P247)</f>
        <v>0</v>
      </c>
      <c r="Q102" s="206"/>
      <c r="R102" s="207">
        <f>SUM(R103:R247)</f>
        <v>0.15067250000000004</v>
      </c>
      <c r="S102" s="206"/>
      <c r="T102" s="208">
        <f>SUM(T103:T247)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9" t="s">
        <v>81</v>
      </c>
      <c r="AT102" s="210" t="s">
        <v>71</v>
      </c>
      <c r="AU102" s="210" t="s">
        <v>79</v>
      </c>
      <c r="AY102" s="209" t="s">
        <v>162</v>
      </c>
      <c r="BK102" s="211">
        <f>SUM(BK103:BK247)</f>
        <v>0</v>
      </c>
    </row>
    <row r="103" s="2" customFormat="1" ht="24.15" customHeight="1">
      <c r="A103" s="40"/>
      <c r="B103" s="41"/>
      <c r="C103" s="214" t="s">
        <v>169</v>
      </c>
      <c r="D103" s="214" t="s">
        <v>164</v>
      </c>
      <c r="E103" s="215" t="s">
        <v>2557</v>
      </c>
      <c r="F103" s="216" t="s">
        <v>2558</v>
      </c>
      <c r="G103" s="217" t="s">
        <v>381</v>
      </c>
      <c r="H103" s="218">
        <v>3</v>
      </c>
      <c r="I103" s="219"/>
      <c r="J103" s="220">
        <f>ROUND(I103*H103,2)</f>
        <v>0</v>
      </c>
      <c r="K103" s="216" t="s">
        <v>168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275</v>
      </c>
      <c r="AT103" s="225" t="s">
        <v>164</v>
      </c>
      <c r="AU103" s="225" t="s">
        <v>81</v>
      </c>
      <c r="AY103" s="19" t="s">
        <v>162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275</v>
      </c>
      <c r="BM103" s="225" t="s">
        <v>2559</v>
      </c>
    </row>
    <row r="104" s="2" customFormat="1">
      <c r="A104" s="40"/>
      <c r="B104" s="41"/>
      <c r="C104" s="42"/>
      <c r="D104" s="227" t="s">
        <v>171</v>
      </c>
      <c r="E104" s="42"/>
      <c r="F104" s="228" t="s">
        <v>2560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171</v>
      </c>
      <c r="AU104" s="19" t="s">
        <v>81</v>
      </c>
    </row>
    <row r="105" s="2" customFormat="1">
      <c r="A105" s="40"/>
      <c r="B105" s="41"/>
      <c r="C105" s="42"/>
      <c r="D105" s="232" t="s">
        <v>173</v>
      </c>
      <c r="E105" s="42"/>
      <c r="F105" s="233" t="s">
        <v>2561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173</v>
      </c>
      <c r="AU105" s="19" t="s">
        <v>81</v>
      </c>
    </row>
    <row r="106" s="2" customFormat="1" ht="24.15" customHeight="1">
      <c r="A106" s="40"/>
      <c r="B106" s="41"/>
      <c r="C106" s="256" t="s">
        <v>197</v>
      </c>
      <c r="D106" s="256" t="s">
        <v>237</v>
      </c>
      <c r="E106" s="257" t="s">
        <v>2562</v>
      </c>
      <c r="F106" s="258" t="s">
        <v>2563</v>
      </c>
      <c r="G106" s="259" t="s">
        <v>381</v>
      </c>
      <c r="H106" s="260">
        <v>3</v>
      </c>
      <c r="I106" s="261"/>
      <c r="J106" s="262">
        <f>ROUND(I106*H106,2)</f>
        <v>0</v>
      </c>
      <c r="K106" s="258" t="s">
        <v>168</v>
      </c>
      <c r="L106" s="263"/>
      <c r="M106" s="264" t="s">
        <v>19</v>
      </c>
      <c r="N106" s="265" t="s">
        <v>43</v>
      </c>
      <c r="O106" s="86"/>
      <c r="P106" s="223">
        <f>O106*H106</f>
        <v>0</v>
      </c>
      <c r="Q106" s="223">
        <v>5.0000000000000002E-05</v>
      </c>
      <c r="R106" s="223">
        <f>Q106*H106</f>
        <v>0.00015000000000000001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378</v>
      </c>
      <c r="AT106" s="225" t="s">
        <v>237</v>
      </c>
      <c r="AU106" s="225" t="s">
        <v>81</v>
      </c>
      <c r="AY106" s="19" t="s">
        <v>162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79</v>
      </c>
      <c r="BK106" s="226">
        <f>ROUND(I106*H106,2)</f>
        <v>0</v>
      </c>
      <c r="BL106" s="19" t="s">
        <v>275</v>
      </c>
      <c r="BM106" s="225" t="s">
        <v>2564</v>
      </c>
    </row>
    <row r="107" s="2" customFormat="1">
      <c r="A107" s="40"/>
      <c r="B107" s="41"/>
      <c r="C107" s="42"/>
      <c r="D107" s="227" t="s">
        <v>171</v>
      </c>
      <c r="E107" s="42"/>
      <c r="F107" s="228" t="s">
        <v>2563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171</v>
      </c>
      <c r="AU107" s="19" t="s">
        <v>81</v>
      </c>
    </row>
    <row r="108" s="2" customFormat="1" ht="24.15" customHeight="1">
      <c r="A108" s="40"/>
      <c r="B108" s="41"/>
      <c r="C108" s="214" t="s">
        <v>203</v>
      </c>
      <c r="D108" s="214" t="s">
        <v>164</v>
      </c>
      <c r="E108" s="215" t="s">
        <v>2565</v>
      </c>
      <c r="F108" s="216" t="s">
        <v>2566</v>
      </c>
      <c r="G108" s="217" t="s">
        <v>381</v>
      </c>
      <c r="H108" s="218">
        <v>8</v>
      </c>
      <c r="I108" s="219"/>
      <c r="J108" s="220">
        <f>ROUND(I108*H108,2)</f>
        <v>0</v>
      </c>
      <c r="K108" s="216" t="s">
        <v>168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275</v>
      </c>
      <c r="AT108" s="225" t="s">
        <v>164</v>
      </c>
      <c r="AU108" s="225" t="s">
        <v>81</v>
      </c>
      <c r="AY108" s="19" t="s">
        <v>162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275</v>
      </c>
      <c r="BM108" s="225" t="s">
        <v>2567</v>
      </c>
    </row>
    <row r="109" s="2" customFormat="1">
      <c r="A109" s="40"/>
      <c r="B109" s="41"/>
      <c r="C109" s="42"/>
      <c r="D109" s="227" t="s">
        <v>171</v>
      </c>
      <c r="E109" s="42"/>
      <c r="F109" s="228" t="s">
        <v>2568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171</v>
      </c>
      <c r="AU109" s="19" t="s">
        <v>81</v>
      </c>
    </row>
    <row r="110" s="2" customFormat="1">
      <c r="A110" s="40"/>
      <c r="B110" s="41"/>
      <c r="C110" s="42"/>
      <c r="D110" s="232" t="s">
        <v>173</v>
      </c>
      <c r="E110" s="42"/>
      <c r="F110" s="233" t="s">
        <v>2569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173</v>
      </c>
      <c r="AU110" s="19" t="s">
        <v>81</v>
      </c>
    </row>
    <row r="111" s="2" customFormat="1" ht="24.15" customHeight="1">
      <c r="A111" s="40"/>
      <c r="B111" s="41"/>
      <c r="C111" s="256" t="s">
        <v>209</v>
      </c>
      <c r="D111" s="256" t="s">
        <v>237</v>
      </c>
      <c r="E111" s="257" t="s">
        <v>2570</v>
      </c>
      <c r="F111" s="258" t="s">
        <v>2571</v>
      </c>
      <c r="G111" s="259" t="s">
        <v>381</v>
      </c>
      <c r="H111" s="260">
        <v>8</v>
      </c>
      <c r="I111" s="261"/>
      <c r="J111" s="262">
        <f>ROUND(I111*H111,2)</f>
        <v>0</v>
      </c>
      <c r="K111" s="258" t="s">
        <v>168</v>
      </c>
      <c r="L111" s="263"/>
      <c r="M111" s="264" t="s">
        <v>19</v>
      </c>
      <c r="N111" s="265" t="s">
        <v>43</v>
      </c>
      <c r="O111" s="86"/>
      <c r="P111" s="223">
        <f>O111*H111</f>
        <v>0</v>
      </c>
      <c r="Q111" s="223">
        <v>5.0000000000000002E-05</v>
      </c>
      <c r="R111" s="223">
        <f>Q111*H111</f>
        <v>0.00040000000000000002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378</v>
      </c>
      <c r="AT111" s="225" t="s">
        <v>237</v>
      </c>
      <c r="AU111" s="225" t="s">
        <v>81</v>
      </c>
      <c r="AY111" s="19" t="s">
        <v>162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275</v>
      </c>
      <c r="BM111" s="225" t="s">
        <v>2572</v>
      </c>
    </row>
    <row r="112" s="2" customFormat="1">
      <c r="A112" s="40"/>
      <c r="B112" s="41"/>
      <c r="C112" s="42"/>
      <c r="D112" s="227" t="s">
        <v>171</v>
      </c>
      <c r="E112" s="42"/>
      <c r="F112" s="228" t="s">
        <v>2571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171</v>
      </c>
      <c r="AU112" s="19" t="s">
        <v>81</v>
      </c>
    </row>
    <row r="113" s="2" customFormat="1" ht="24.15" customHeight="1">
      <c r="A113" s="40"/>
      <c r="B113" s="41"/>
      <c r="C113" s="256" t="s">
        <v>217</v>
      </c>
      <c r="D113" s="256" t="s">
        <v>237</v>
      </c>
      <c r="E113" s="257" t="s">
        <v>2573</v>
      </c>
      <c r="F113" s="258" t="s">
        <v>2574</v>
      </c>
      <c r="G113" s="259" t="s">
        <v>381</v>
      </c>
      <c r="H113" s="260">
        <v>30</v>
      </c>
      <c r="I113" s="261"/>
      <c r="J113" s="262">
        <f>ROUND(I113*H113,2)</f>
        <v>0</v>
      </c>
      <c r="K113" s="258" t="s">
        <v>168</v>
      </c>
      <c r="L113" s="263"/>
      <c r="M113" s="264" t="s">
        <v>19</v>
      </c>
      <c r="N113" s="265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378</v>
      </c>
      <c r="AT113" s="225" t="s">
        <v>237</v>
      </c>
      <c r="AU113" s="225" t="s">
        <v>81</v>
      </c>
      <c r="AY113" s="19" t="s">
        <v>162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275</v>
      </c>
      <c r="BM113" s="225" t="s">
        <v>2575</v>
      </c>
    </row>
    <row r="114" s="2" customFormat="1">
      <c r="A114" s="40"/>
      <c r="B114" s="41"/>
      <c r="C114" s="42"/>
      <c r="D114" s="227" t="s">
        <v>171</v>
      </c>
      <c r="E114" s="42"/>
      <c r="F114" s="228" t="s">
        <v>2574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171</v>
      </c>
      <c r="AU114" s="19" t="s">
        <v>81</v>
      </c>
    </row>
    <row r="115" s="2" customFormat="1" ht="24.15" customHeight="1">
      <c r="A115" s="40"/>
      <c r="B115" s="41"/>
      <c r="C115" s="214" t="s">
        <v>223</v>
      </c>
      <c r="D115" s="214" t="s">
        <v>164</v>
      </c>
      <c r="E115" s="215" t="s">
        <v>2576</v>
      </c>
      <c r="F115" s="216" t="s">
        <v>2577</v>
      </c>
      <c r="G115" s="217" t="s">
        <v>300</v>
      </c>
      <c r="H115" s="218">
        <v>6</v>
      </c>
      <c r="I115" s="219"/>
      <c r="J115" s="220">
        <f>ROUND(I115*H115,2)</f>
        <v>0</v>
      </c>
      <c r="K115" s="216" t="s">
        <v>168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275</v>
      </c>
      <c r="AT115" s="225" t="s">
        <v>164</v>
      </c>
      <c r="AU115" s="225" t="s">
        <v>81</v>
      </c>
      <c r="AY115" s="19" t="s">
        <v>162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275</v>
      </c>
      <c r="BM115" s="225" t="s">
        <v>2578</v>
      </c>
    </row>
    <row r="116" s="2" customFormat="1">
      <c r="A116" s="40"/>
      <c r="B116" s="41"/>
      <c r="C116" s="42"/>
      <c r="D116" s="227" t="s">
        <v>171</v>
      </c>
      <c r="E116" s="42"/>
      <c r="F116" s="228" t="s">
        <v>2579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171</v>
      </c>
      <c r="AU116" s="19" t="s">
        <v>81</v>
      </c>
    </row>
    <row r="117" s="2" customFormat="1">
      <c r="A117" s="40"/>
      <c r="B117" s="41"/>
      <c r="C117" s="42"/>
      <c r="D117" s="232" t="s">
        <v>173</v>
      </c>
      <c r="E117" s="42"/>
      <c r="F117" s="233" t="s">
        <v>2580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173</v>
      </c>
      <c r="AU117" s="19" t="s">
        <v>81</v>
      </c>
    </row>
    <row r="118" s="2" customFormat="1" ht="33" customHeight="1">
      <c r="A118" s="40"/>
      <c r="B118" s="41"/>
      <c r="C118" s="256" t="s">
        <v>118</v>
      </c>
      <c r="D118" s="256" t="s">
        <v>237</v>
      </c>
      <c r="E118" s="257" t="s">
        <v>2581</v>
      </c>
      <c r="F118" s="258" t="s">
        <v>2582</v>
      </c>
      <c r="G118" s="259" t="s">
        <v>300</v>
      </c>
      <c r="H118" s="260">
        <v>6.9000000000000004</v>
      </c>
      <c r="I118" s="261"/>
      <c r="J118" s="262">
        <f>ROUND(I118*H118,2)</f>
        <v>0</v>
      </c>
      <c r="K118" s="258" t="s">
        <v>168</v>
      </c>
      <c r="L118" s="263"/>
      <c r="M118" s="264" t="s">
        <v>19</v>
      </c>
      <c r="N118" s="265" t="s">
        <v>43</v>
      </c>
      <c r="O118" s="86"/>
      <c r="P118" s="223">
        <f>O118*H118</f>
        <v>0</v>
      </c>
      <c r="Q118" s="223">
        <v>0.00010000000000000001</v>
      </c>
      <c r="R118" s="223">
        <f>Q118*H118</f>
        <v>0.00069000000000000008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378</v>
      </c>
      <c r="AT118" s="225" t="s">
        <v>237</v>
      </c>
      <c r="AU118" s="225" t="s">
        <v>81</v>
      </c>
      <c r="AY118" s="19" t="s">
        <v>162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79</v>
      </c>
      <c r="BK118" s="226">
        <f>ROUND(I118*H118,2)</f>
        <v>0</v>
      </c>
      <c r="BL118" s="19" t="s">
        <v>275</v>
      </c>
      <c r="BM118" s="225" t="s">
        <v>2583</v>
      </c>
    </row>
    <row r="119" s="2" customFormat="1">
      <c r="A119" s="40"/>
      <c r="B119" s="41"/>
      <c r="C119" s="42"/>
      <c r="D119" s="227" t="s">
        <v>171</v>
      </c>
      <c r="E119" s="42"/>
      <c r="F119" s="228" t="s">
        <v>2582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171</v>
      </c>
      <c r="AU119" s="19" t="s">
        <v>81</v>
      </c>
    </row>
    <row r="120" s="13" customFormat="1">
      <c r="A120" s="13"/>
      <c r="B120" s="234"/>
      <c r="C120" s="235"/>
      <c r="D120" s="227" t="s">
        <v>175</v>
      </c>
      <c r="E120" s="236" t="s">
        <v>19</v>
      </c>
      <c r="F120" s="237" t="s">
        <v>203</v>
      </c>
      <c r="G120" s="235"/>
      <c r="H120" s="238">
        <v>6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175</v>
      </c>
      <c r="AU120" s="244" t="s">
        <v>81</v>
      </c>
      <c r="AV120" s="13" t="s">
        <v>81</v>
      </c>
      <c r="AW120" s="13" t="s">
        <v>33</v>
      </c>
      <c r="AX120" s="13" t="s">
        <v>79</v>
      </c>
      <c r="AY120" s="244" t="s">
        <v>162</v>
      </c>
    </row>
    <row r="121" s="13" customFormat="1">
      <c r="A121" s="13"/>
      <c r="B121" s="234"/>
      <c r="C121" s="235"/>
      <c r="D121" s="227" t="s">
        <v>175</v>
      </c>
      <c r="E121" s="235"/>
      <c r="F121" s="237" t="s">
        <v>2584</v>
      </c>
      <c r="G121" s="235"/>
      <c r="H121" s="238">
        <v>6.9000000000000004</v>
      </c>
      <c r="I121" s="239"/>
      <c r="J121" s="235"/>
      <c r="K121" s="235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175</v>
      </c>
      <c r="AU121" s="244" t="s">
        <v>81</v>
      </c>
      <c r="AV121" s="13" t="s">
        <v>81</v>
      </c>
      <c r="AW121" s="13" t="s">
        <v>4</v>
      </c>
      <c r="AX121" s="13" t="s">
        <v>79</v>
      </c>
      <c r="AY121" s="244" t="s">
        <v>162</v>
      </c>
    </row>
    <row r="122" s="2" customFormat="1" ht="33" customHeight="1">
      <c r="A122" s="40"/>
      <c r="B122" s="41"/>
      <c r="C122" s="214" t="s">
        <v>121</v>
      </c>
      <c r="D122" s="214" t="s">
        <v>164</v>
      </c>
      <c r="E122" s="215" t="s">
        <v>2585</v>
      </c>
      <c r="F122" s="216" t="s">
        <v>2586</v>
      </c>
      <c r="G122" s="217" t="s">
        <v>300</v>
      </c>
      <c r="H122" s="218">
        <v>15</v>
      </c>
      <c r="I122" s="219"/>
      <c r="J122" s="220">
        <f>ROUND(I122*H122,2)</f>
        <v>0</v>
      </c>
      <c r="K122" s="216" t="s">
        <v>168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275</v>
      </c>
      <c r="AT122" s="225" t="s">
        <v>164</v>
      </c>
      <c r="AU122" s="225" t="s">
        <v>81</v>
      </c>
      <c r="AY122" s="19" t="s">
        <v>162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275</v>
      </c>
      <c r="BM122" s="225" t="s">
        <v>2587</v>
      </c>
    </row>
    <row r="123" s="2" customFormat="1">
      <c r="A123" s="40"/>
      <c r="B123" s="41"/>
      <c r="C123" s="42"/>
      <c r="D123" s="227" t="s">
        <v>171</v>
      </c>
      <c r="E123" s="42"/>
      <c r="F123" s="228" t="s">
        <v>2588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171</v>
      </c>
      <c r="AU123" s="19" t="s">
        <v>81</v>
      </c>
    </row>
    <row r="124" s="2" customFormat="1">
      <c r="A124" s="40"/>
      <c r="B124" s="41"/>
      <c r="C124" s="42"/>
      <c r="D124" s="232" t="s">
        <v>173</v>
      </c>
      <c r="E124" s="42"/>
      <c r="F124" s="233" t="s">
        <v>2589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173</v>
      </c>
      <c r="AU124" s="19" t="s">
        <v>81</v>
      </c>
    </row>
    <row r="125" s="2" customFormat="1" ht="24.15" customHeight="1">
      <c r="A125" s="40"/>
      <c r="B125" s="41"/>
      <c r="C125" s="256" t="s">
        <v>8</v>
      </c>
      <c r="D125" s="256" t="s">
        <v>237</v>
      </c>
      <c r="E125" s="257" t="s">
        <v>878</v>
      </c>
      <c r="F125" s="258" t="s">
        <v>879</v>
      </c>
      <c r="G125" s="259" t="s">
        <v>300</v>
      </c>
      <c r="H125" s="260">
        <v>17.25</v>
      </c>
      <c r="I125" s="261"/>
      <c r="J125" s="262">
        <f>ROUND(I125*H125,2)</f>
        <v>0</v>
      </c>
      <c r="K125" s="258" t="s">
        <v>168</v>
      </c>
      <c r="L125" s="263"/>
      <c r="M125" s="264" t="s">
        <v>19</v>
      </c>
      <c r="N125" s="265" t="s">
        <v>43</v>
      </c>
      <c r="O125" s="86"/>
      <c r="P125" s="223">
        <f>O125*H125</f>
        <v>0</v>
      </c>
      <c r="Q125" s="223">
        <v>0.00052999999999999998</v>
      </c>
      <c r="R125" s="223">
        <f>Q125*H125</f>
        <v>0.0091424999999999996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378</v>
      </c>
      <c r="AT125" s="225" t="s">
        <v>237</v>
      </c>
      <c r="AU125" s="225" t="s">
        <v>81</v>
      </c>
      <c r="AY125" s="19" t="s">
        <v>162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275</v>
      </c>
      <c r="BM125" s="225" t="s">
        <v>2590</v>
      </c>
    </row>
    <row r="126" s="2" customFormat="1">
      <c r="A126" s="40"/>
      <c r="B126" s="41"/>
      <c r="C126" s="42"/>
      <c r="D126" s="227" t="s">
        <v>171</v>
      </c>
      <c r="E126" s="42"/>
      <c r="F126" s="228" t="s">
        <v>879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171</v>
      </c>
      <c r="AU126" s="19" t="s">
        <v>81</v>
      </c>
    </row>
    <row r="127" s="13" customFormat="1">
      <c r="A127" s="13"/>
      <c r="B127" s="234"/>
      <c r="C127" s="235"/>
      <c r="D127" s="227" t="s">
        <v>175</v>
      </c>
      <c r="E127" s="236" t="s">
        <v>19</v>
      </c>
      <c r="F127" s="237" t="s">
        <v>267</v>
      </c>
      <c r="G127" s="235"/>
      <c r="H127" s="238">
        <v>15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175</v>
      </c>
      <c r="AU127" s="244" t="s">
        <v>81</v>
      </c>
      <c r="AV127" s="13" t="s">
        <v>81</v>
      </c>
      <c r="AW127" s="13" t="s">
        <v>33</v>
      </c>
      <c r="AX127" s="13" t="s">
        <v>79</v>
      </c>
      <c r="AY127" s="244" t="s">
        <v>162</v>
      </c>
    </row>
    <row r="128" s="13" customFormat="1">
      <c r="A128" s="13"/>
      <c r="B128" s="234"/>
      <c r="C128" s="235"/>
      <c r="D128" s="227" t="s">
        <v>175</v>
      </c>
      <c r="E128" s="235"/>
      <c r="F128" s="237" t="s">
        <v>2591</v>
      </c>
      <c r="G128" s="235"/>
      <c r="H128" s="238">
        <v>17.25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175</v>
      </c>
      <c r="AU128" s="244" t="s">
        <v>81</v>
      </c>
      <c r="AV128" s="13" t="s">
        <v>81</v>
      </c>
      <c r="AW128" s="13" t="s">
        <v>4</v>
      </c>
      <c r="AX128" s="13" t="s">
        <v>79</v>
      </c>
      <c r="AY128" s="244" t="s">
        <v>162</v>
      </c>
    </row>
    <row r="129" s="2" customFormat="1" ht="24.15" customHeight="1">
      <c r="A129" s="40"/>
      <c r="B129" s="41"/>
      <c r="C129" s="214" t="s">
        <v>250</v>
      </c>
      <c r="D129" s="214" t="s">
        <v>164</v>
      </c>
      <c r="E129" s="215" t="s">
        <v>2592</v>
      </c>
      <c r="F129" s="216" t="s">
        <v>2593</v>
      </c>
      <c r="G129" s="217" t="s">
        <v>300</v>
      </c>
      <c r="H129" s="218">
        <v>140</v>
      </c>
      <c r="I129" s="219"/>
      <c r="J129" s="220">
        <f>ROUND(I129*H129,2)</f>
        <v>0</v>
      </c>
      <c r="K129" s="216" t="s">
        <v>168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275</v>
      </c>
      <c r="AT129" s="225" t="s">
        <v>164</v>
      </c>
      <c r="AU129" s="225" t="s">
        <v>81</v>
      </c>
      <c r="AY129" s="19" t="s">
        <v>162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275</v>
      </c>
      <c r="BM129" s="225" t="s">
        <v>2594</v>
      </c>
    </row>
    <row r="130" s="2" customFormat="1">
      <c r="A130" s="40"/>
      <c r="B130" s="41"/>
      <c r="C130" s="42"/>
      <c r="D130" s="227" t="s">
        <v>171</v>
      </c>
      <c r="E130" s="42"/>
      <c r="F130" s="228" t="s">
        <v>2595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171</v>
      </c>
      <c r="AU130" s="19" t="s">
        <v>81</v>
      </c>
    </row>
    <row r="131" s="2" customFormat="1">
      <c r="A131" s="40"/>
      <c r="B131" s="41"/>
      <c r="C131" s="42"/>
      <c r="D131" s="232" t="s">
        <v>173</v>
      </c>
      <c r="E131" s="42"/>
      <c r="F131" s="233" t="s">
        <v>2596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173</v>
      </c>
      <c r="AU131" s="19" t="s">
        <v>81</v>
      </c>
    </row>
    <row r="132" s="13" customFormat="1">
      <c r="A132" s="13"/>
      <c r="B132" s="234"/>
      <c r="C132" s="235"/>
      <c r="D132" s="227" t="s">
        <v>175</v>
      </c>
      <c r="E132" s="236" t="s">
        <v>19</v>
      </c>
      <c r="F132" s="237" t="s">
        <v>2597</v>
      </c>
      <c r="G132" s="235"/>
      <c r="H132" s="238">
        <v>140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175</v>
      </c>
      <c r="AU132" s="244" t="s">
        <v>81</v>
      </c>
      <c r="AV132" s="13" t="s">
        <v>81</v>
      </c>
      <c r="AW132" s="13" t="s">
        <v>33</v>
      </c>
      <c r="AX132" s="13" t="s">
        <v>72</v>
      </c>
      <c r="AY132" s="244" t="s">
        <v>162</v>
      </c>
    </row>
    <row r="133" s="14" customFormat="1">
      <c r="A133" s="14"/>
      <c r="B133" s="245"/>
      <c r="C133" s="246"/>
      <c r="D133" s="227" t="s">
        <v>175</v>
      </c>
      <c r="E133" s="247" t="s">
        <v>19</v>
      </c>
      <c r="F133" s="248" t="s">
        <v>177</v>
      </c>
      <c r="G133" s="246"/>
      <c r="H133" s="249">
        <v>140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175</v>
      </c>
      <c r="AU133" s="255" t="s">
        <v>81</v>
      </c>
      <c r="AV133" s="14" t="s">
        <v>169</v>
      </c>
      <c r="AW133" s="14" t="s">
        <v>33</v>
      </c>
      <c r="AX133" s="14" t="s">
        <v>79</v>
      </c>
      <c r="AY133" s="255" t="s">
        <v>162</v>
      </c>
    </row>
    <row r="134" s="2" customFormat="1" ht="24.15" customHeight="1">
      <c r="A134" s="40"/>
      <c r="B134" s="41"/>
      <c r="C134" s="256" t="s">
        <v>257</v>
      </c>
      <c r="D134" s="256" t="s">
        <v>237</v>
      </c>
      <c r="E134" s="257" t="s">
        <v>869</v>
      </c>
      <c r="F134" s="258" t="s">
        <v>870</v>
      </c>
      <c r="G134" s="259" t="s">
        <v>300</v>
      </c>
      <c r="H134" s="260">
        <v>115</v>
      </c>
      <c r="I134" s="261"/>
      <c r="J134" s="262">
        <f>ROUND(I134*H134,2)</f>
        <v>0</v>
      </c>
      <c r="K134" s="258" t="s">
        <v>168</v>
      </c>
      <c r="L134" s="263"/>
      <c r="M134" s="264" t="s">
        <v>19</v>
      </c>
      <c r="N134" s="265" t="s">
        <v>43</v>
      </c>
      <c r="O134" s="86"/>
      <c r="P134" s="223">
        <f>O134*H134</f>
        <v>0</v>
      </c>
      <c r="Q134" s="223">
        <v>0.00012</v>
      </c>
      <c r="R134" s="223">
        <f>Q134*H134</f>
        <v>0.0138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378</v>
      </c>
      <c r="AT134" s="225" t="s">
        <v>237</v>
      </c>
      <c r="AU134" s="225" t="s">
        <v>81</v>
      </c>
      <c r="AY134" s="19" t="s">
        <v>162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275</v>
      </c>
      <c r="BM134" s="225" t="s">
        <v>2598</v>
      </c>
    </row>
    <row r="135" s="2" customFormat="1">
      <c r="A135" s="40"/>
      <c r="B135" s="41"/>
      <c r="C135" s="42"/>
      <c r="D135" s="227" t="s">
        <v>171</v>
      </c>
      <c r="E135" s="42"/>
      <c r="F135" s="228" t="s">
        <v>870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171</v>
      </c>
      <c r="AU135" s="19" t="s">
        <v>81</v>
      </c>
    </row>
    <row r="136" s="13" customFormat="1">
      <c r="A136" s="13"/>
      <c r="B136" s="234"/>
      <c r="C136" s="235"/>
      <c r="D136" s="227" t="s">
        <v>175</v>
      </c>
      <c r="E136" s="236" t="s">
        <v>19</v>
      </c>
      <c r="F136" s="237" t="s">
        <v>797</v>
      </c>
      <c r="G136" s="235"/>
      <c r="H136" s="238">
        <v>100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175</v>
      </c>
      <c r="AU136" s="244" t="s">
        <v>81</v>
      </c>
      <c r="AV136" s="13" t="s">
        <v>81</v>
      </c>
      <c r="AW136" s="13" t="s">
        <v>33</v>
      </c>
      <c r="AX136" s="13" t="s">
        <v>79</v>
      </c>
      <c r="AY136" s="244" t="s">
        <v>162</v>
      </c>
    </row>
    <row r="137" s="13" customFormat="1">
      <c r="A137" s="13"/>
      <c r="B137" s="234"/>
      <c r="C137" s="235"/>
      <c r="D137" s="227" t="s">
        <v>175</v>
      </c>
      <c r="E137" s="235"/>
      <c r="F137" s="237" t="s">
        <v>2599</v>
      </c>
      <c r="G137" s="235"/>
      <c r="H137" s="238">
        <v>115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175</v>
      </c>
      <c r="AU137" s="244" t="s">
        <v>81</v>
      </c>
      <c r="AV137" s="13" t="s">
        <v>81</v>
      </c>
      <c r="AW137" s="13" t="s">
        <v>4</v>
      </c>
      <c r="AX137" s="13" t="s">
        <v>79</v>
      </c>
      <c r="AY137" s="244" t="s">
        <v>162</v>
      </c>
    </row>
    <row r="138" s="2" customFormat="1" ht="24.15" customHeight="1">
      <c r="A138" s="40"/>
      <c r="B138" s="41"/>
      <c r="C138" s="256" t="s">
        <v>267</v>
      </c>
      <c r="D138" s="256" t="s">
        <v>237</v>
      </c>
      <c r="E138" s="257" t="s">
        <v>2600</v>
      </c>
      <c r="F138" s="258" t="s">
        <v>2601</v>
      </c>
      <c r="G138" s="259" t="s">
        <v>300</v>
      </c>
      <c r="H138" s="260">
        <v>46</v>
      </c>
      <c r="I138" s="261"/>
      <c r="J138" s="262">
        <f>ROUND(I138*H138,2)</f>
        <v>0</v>
      </c>
      <c r="K138" s="258" t="s">
        <v>168</v>
      </c>
      <c r="L138" s="263"/>
      <c r="M138" s="264" t="s">
        <v>19</v>
      </c>
      <c r="N138" s="265" t="s">
        <v>43</v>
      </c>
      <c r="O138" s="86"/>
      <c r="P138" s="223">
        <f>O138*H138</f>
        <v>0</v>
      </c>
      <c r="Q138" s="223">
        <v>0.00017000000000000001</v>
      </c>
      <c r="R138" s="223">
        <f>Q138*H138</f>
        <v>0.0078200000000000006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378</v>
      </c>
      <c r="AT138" s="225" t="s">
        <v>237</v>
      </c>
      <c r="AU138" s="225" t="s">
        <v>81</v>
      </c>
      <c r="AY138" s="19" t="s">
        <v>162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79</v>
      </c>
      <c r="BK138" s="226">
        <f>ROUND(I138*H138,2)</f>
        <v>0</v>
      </c>
      <c r="BL138" s="19" t="s">
        <v>275</v>
      </c>
      <c r="BM138" s="225" t="s">
        <v>2602</v>
      </c>
    </row>
    <row r="139" s="2" customFormat="1">
      <c r="A139" s="40"/>
      <c r="B139" s="41"/>
      <c r="C139" s="42"/>
      <c r="D139" s="227" t="s">
        <v>171</v>
      </c>
      <c r="E139" s="42"/>
      <c r="F139" s="228" t="s">
        <v>2601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171</v>
      </c>
      <c r="AU139" s="19" t="s">
        <v>81</v>
      </c>
    </row>
    <row r="140" s="13" customFormat="1">
      <c r="A140" s="13"/>
      <c r="B140" s="234"/>
      <c r="C140" s="235"/>
      <c r="D140" s="227" t="s">
        <v>175</v>
      </c>
      <c r="E140" s="236" t="s">
        <v>19</v>
      </c>
      <c r="F140" s="237" t="s">
        <v>427</v>
      </c>
      <c r="G140" s="235"/>
      <c r="H140" s="238">
        <v>40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175</v>
      </c>
      <c r="AU140" s="244" t="s">
        <v>81</v>
      </c>
      <c r="AV140" s="13" t="s">
        <v>81</v>
      </c>
      <c r="AW140" s="13" t="s">
        <v>33</v>
      </c>
      <c r="AX140" s="13" t="s">
        <v>79</v>
      </c>
      <c r="AY140" s="244" t="s">
        <v>162</v>
      </c>
    </row>
    <row r="141" s="13" customFormat="1">
      <c r="A141" s="13"/>
      <c r="B141" s="234"/>
      <c r="C141" s="235"/>
      <c r="D141" s="227" t="s">
        <v>175</v>
      </c>
      <c r="E141" s="235"/>
      <c r="F141" s="237" t="s">
        <v>2603</v>
      </c>
      <c r="G141" s="235"/>
      <c r="H141" s="238">
        <v>46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175</v>
      </c>
      <c r="AU141" s="244" t="s">
        <v>81</v>
      </c>
      <c r="AV141" s="13" t="s">
        <v>81</v>
      </c>
      <c r="AW141" s="13" t="s">
        <v>4</v>
      </c>
      <c r="AX141" s="13" t="s">
        <v>79</v>
      </c>
      <c r="AY141" s="244" t="s">
        <v>162</v>
      </c>
    </row>
    <row r="142" s="2" customFormat="1" ht="24.15" customHeight="1">
      <c r="A142" s="40"/>
      <c r="B142" s="41"/>
      <c r="C142" s="214" t="s">
        <v>275</v>
      </c>
      <c r="D142" s="214" t="s">
        <v>164</v>
      </c>
      <c r="E142" s="215" t="s">
        <v>2604</v>
      </c>
      <c r="F142" s="216" t="s">
        <v>2605</v>
      </c>
      <c r="G142" s="217" t="s">
        <v>300</v>
      </c>
      <c r="H142" s="218">
        <v>20</v>
      </c>
      <c r="I142" s="219"/>
      <c r="J142" s="220">
        <f>ROUND(I142*H142,2)</f>
        <v>0</v>
      </c>
      <c r="K142" s="216" t="s">
        <v>168</v>
      </c>
      <c r="L142" s="46"/>
      <c r="M142" s="221" t="s">
        <v>19</v>
      </c>
      <c r="N142" s="222" t="s">
        <v>43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275</v>
      </c>
      <c r="AT142" s="225" t="s">
        <v>164</v>
      </c>
      <c r="AU142" s="225" t="s">
        <v>81</v>
      </c>
      <c r="AY142" s="19" t="s">
        <v>162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275</v>
      </c>
      <c r="BM142" s="225" t="s">
        <v>2606</v>
      </c>
    </row>
    <row r="143" s="2" customFormat="1">
      <c r="A143" s="40"/>
      <c r="B143" s="41"/>
      <c r="C143" s="42"/>
      <c r="D143" s="227" t="s">
        <v>171</v>
      </c>
      <c r="E143" s="42"/>
      <c r="F143" s="228" t="s">
        <v>2607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171</v>
      </c>
      <c r="AU143" s="19" t="s">
        <v>81</v>
      </c>
    </row>
    <row r="144" s="2" customFormat="1">
      <c r="A144" s="40"/>
      <c r="B144" s="41"/>
      <c r="C144" s="42"/>
      <c r="D144" s="232" t="s">
        <v>173</v>
      </c>
      <c r="E144" s="42"/>
      <c r="F144" s="233" t="s">
        <v>2608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173</v>
      </c>
      <c r="AU144" s="19" t="s">
        <v>81</v>
      </c>
    </row>
    <row r="145" s="2" customFormat="1" ht="24.15" customHeight="1">
      <c r="A145" s="40"/>
      <c r="B145" s="41"/>
      <c r="C145" s="256" t="s">
        <v>280</v>
      </c>
      <c r="D145" s="256" t="s">
        <v>237</v>
      </c>
      <c r="E145" s="257" t="s">
        <v>2609</v>
      </c>
      <c r="F145" s="258" t="s">
        <v>2610</v>
      </c>
      <c r="G145" s="259" t="s">
        <v>300</v>
      </c>
      <c r="H145" s="260">
        <v>23</v>
      </c>
      <c r="I145" s="261"/>
      <c r="J145" s="262">
        <f>ROUND(I145*H145,2)</f>
        <v>0</v>
      </c>
      <c r="K145" s="258" t="s">
        <v>168</v>
      </c>
      <c r="L145" s="263"/>
      <c r="M145" s="264" t="s">
        <v>19</v>
      </c>
      <c r="N145" s="265" t="s">
        <v>43</v>
      </c>
      <c r="O145" s="86"/>
      <c r="P145" s="223">
        <f>O145*H145</f>
        <v>0</v>
      </c>
      <c r="Q145" s="223">
        <v>0.00016000000000000001</v>
      </c>
      <c r="R145" s="223">
        <f>Q145*H145</f>
        <v>0.0036800000000000001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378</v>
      </c>
      <c r="AT145" s="225" t="s">
        <v>237</v>
      </c>
      <c r="AU145" s="225" t="s">
        <v>81</v>
      </c>
      <c r="AY145" s="19" t="s">
        <v>162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275</v>
      </c>
      <c r="BM145" s="225" t="s">
        <v>2611</v>
      </c>
    </row>
    <row r="146" s="2" customFormat="1">
      <c r="A146" s="40"/>
      <c r="B146" s="41"/>
      <c r="C146" s="42"/>
      <c r="D146" s="227" t="s">
        <v>171</v>
      </c>
      <c r="E146" s="42"/>
      <c r="F146" s="228" t="s">
        <v>2610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171</v>
      </c>
      <c r="AU146" s="19" t="s">
        <v>81</v>
      </c>
    </row>
    <row r="147" s="13" customFormat="1">
      <c r="A147" s="13"/>
      <c r="B147" s="234"/>
      <c r="C147" s="235"/>
      <c r="D147" s="227" t="s">
        <v>175</v>
      </c>
      <c r="E147" s="236" t="s">
        <v>19</v>
      </c>
      <c r="F147" s="237" t="s">
        <v>297</v>
      </c>
      <c r="G147" s="235"/>
      <c r="H147" s="238">
        <v>20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175</v>
      </c>
      <c r="AU147" s="244" t="s">
        <v>81</v>
      </c>
      <c r="AV147" s="13" t="s">
        <v>81</v>
      </c>
      <c r="AW147" s="13" t="s">
        <v>33</v>
      </c>
      <c r="AX147" s="13" t="s">
        <v>79</v>
      </c>
      <c r="AY147" s="244" t="s">
        <v>162</v>
      </c>
    </row>
    <row r="148" s="13" customFormat="1">
      <c r="A148" s="13"/>
      <c r="B148" s="234"/>
      <c r="C148" s="235"/>
      <c r="D148" s="227" t="s">
        <v>175</v>
      </c>
      <c r="E148" s="235"/>
      <c r="F148" s="237" t="s">
        <v>2612</v>
      </c>
      <c r="G148" s="235"/>
      <c r="H148" s="238">
        <v>23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175</v>
      </c>
      <c r="AU148" s="244" t="s">
        <v>81</v>
      </c>
      <c r="AV148" s="13" t="s">
        <v>81</v>
      </c>
      <c r="AW148" s="13" t="s">
        <v>4</v>
      </c>
      <c r="AX148" s="13" t="s">
        <v>79</v>
      </c>
      <c r="AY148" s="244" t="s">
        <v>162</v>
      </c>
    </row>
    <row r="149" s="2" customFormat="1" ht="24.15" customHeight="1">
      <c r="A149" s="40"/>
      <c r="B149" s="41"/>
      <c r="C149" s="214" t="s">
        <v>287</v>
      </c>
      <c r="D149" s="214" t="s">
        <v>164</v>
      </c>
      <c r="E149" s="215" t="s">
        <v>892</v>
      </c>
      <c r="F149" s="216" t="s">
        <v>893</v>
      </c>
      <c r="G149" s="217" t="s">
        <v>381</v>
      </c>
      <c r="H149" s="218">
        <v>15</v>
      </c>
      <c r="I149" s="219"/>
      <c r="J149" s="220">
        <f>ROUND(I149*H149,2)</f>
        <v>0</v>
      </c>
      <c r="K149" s="216" t="s">
        <v>168</v>
      </c>
      <c r="L149" s="46"/>
      <c r="M149" s="221" t="s">
        <v>19</v>
      </c>
      <c r="N149" s="222" t="s">
        <v>43</v>
      </c>
      <c r="O149" s="86"/>
      <c r="P149" s="223">
        <f>O149*H149</f>
        <v>0</v>
      </c>
      <c r="Q149" s="223">
        <v>0</v>
      </c>
      <c r="R149" s="223">
        <f>Q149*H149</f>
        <v>0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275</v>
      </c>
      <c r="AT149" s="225" t="s">
        <v>164</v>
      </c>
      <c r="AU149" s="225" t="s">
        <v>81</v>
      </c>
      <c r="AY149" s="19" t="s">
        <v>162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79</v>
      </c>
      <c r="BK149" s="226">
        <f>ROUND(I149*H149,2)</f>
        <v>0</v>
      </c>
      <c r="BL149" s="19" t="s">
        <v>275</v>
      </c>
      <c r="BM149" s="225" t="s">
        <v>2613</v>
      </c>
    </row>
    <row r="150" s="2" customFormat="1">
      <c r="A150" s="40"/>
      <c r="B150" s="41"/>
      <c r="C150" s="42"/>
      <c r="D150" s="227" t="s">
        <v>171</v>
      </c>
      <c r="E150" s="42"/>
      <c r="F150" s="228" t="s">
        <v>895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171</v>
      </c>
      <c r="AU150" s="19" t="s">
        <v>81</v>
      </c>
    </row>
    <row r="151" s="2" customFormat="1">
      <c r="A151" s="40"/>
      <c r="B151" s="41"/>
      <c r="C151" s="42"/>
      <c r="D151" s="232" t="s">
        <v>173</v>
      </c>
      <c r="E151" s="42"/>
      <c r="F151" s="233" t="s">
        <v>896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173</v>
      </c>
      <c r="AU151" s="19" t="s">
        <v>81</v>
      </c>
    </row>
    <row r="152" s="2" customFormat="1" ht="24.15" customHeight="1">
      <c r="A152" s="40"/>
      <c r="B152" s="41"/>
      <c r="C152" s="214" t="s">
        <v>290</v>
      </c>
      <c r="D152" s="214" t="s">
        <v>164</v>
      </c>
      <c r="E152" s="215" t="s">
        <v>897</v>
      </c>
      <c r="F152" s="216" t="s">
        <v>898</v>
      </c>
      <c r="G152" s="217" t="s">
        <v>381</v>
      </c>
      <c r="H152" s="218">
        <v>10</v>
      </c>
      <c r="I152" s="219"/>
      <c r="J152" s="220">
        <f>ROUND(I152*H152,2)</f>
        <v>0</v>
      </c>
      <c r="K152" s="216" t="s">
        <v>168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275</v>
      </c>
      <c r="AT152" s="225" t="s">
        <v>164</v>
      </c>
      <c r="AU152" s="225" t="s">
        <v>81</v>
      </c>
      <c r="AY152" s="19" t="s">
        <v>162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275</v>
      </c>
      <c r="BM152" s="225" t="s">
        <v>2614</v>
      </c>
    </row>
    <row r="153" s="2" customFormat="1">
      <c r="A153" s="40"/>
      <c r="B153" s="41"/>
      <c r="C153" s="42"/>
      <c r="D153" s="227" t="s">
        <v>171</v>
      </c>
      <c r="E153" s="42"/>
      <c r="F153" s="228" t="s">
        <v>900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171</v>
      </c>
      <c r="AU153" s="19" t="s">
        <v>81</v>
      </c>
    </row>
    <row r="154" s="2" customFormat="1">
      <c r="A154" s="40"/>
      <c r="B154" s="41"/>
      <c r="C154" s="42"/>
      <c r="D154" s="232" t="s">
        <v>173</v>
      </c>
      <c r="E154" s="42"/>
      <c r="F154" s="233" t="s">
        <v>901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173</v>
      </c>
      <c r="AU154" s="19" t="s">
        <v>81</v>
      </c>
    </row>
    <row r="155" s="2" customFormat="1" ht="21.75" customHeight="1">
      <c r="A155" s="40"/>
      <c r="B155" s="41"/>
      <c r="C155" s="214" t="s">
        <v>297</v>
      </c>
      <c r="D155" s="214" t="s">
        <v>164</v>
      </c>
      <c r="E155" s="215" t="s">
        <v>907</v>
      </c>
      <c r="F155" s="216" t="s">
        <v>908</v>
      </c>
      <c r="G155" s="217" t="s">
        <v>381</v>
      </c>
      <c r="H155" s="218">
        <v>9</v>
      </c>
      <c r="I155" s="219"/>
      <c r="J155" s="220">
        <f>ROUND(I155*H155,2)</f>
        <v>0</v>
      </c>
      <c r="K155" s="216" t="s">
        <v>168</v>
      </c>
      <c r="L155" s="46"/>
      <c r="M155" s="221" t="s">
        <v>19</v>
      </c>
      <c r="N155" s="222" t="s">
        <v>43</v>
      </c>
      <c r="O155" s="86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275</v>
      </c>
      <c r="AT155" s="225" t="s">
        <v>164</v>
      </c>
      <c r="AU155" s="225" t="s">
        <v>81</v>
      </c>
      <c r="AY155" s="19" t="s">
        <v>162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79</v>
      </c>
      <c r="BK155" s="226">
        <f>ROUND(I155*H155,2)</f>
        <v>0</v>
      </c>
      <c r="BL155" s="19" t="s">
        <v>275</v>
      </c>
      <c r="BM155" s="225" t="s">
        <v>2615</v>
      </c>
    </row>
    <row r="156" s="2" customFormat="1">
      <c r="A156" s="40"/>
      <c r="B156" s="41"/>
      <c r="C156" s="42"/>
      <c r="D156" s="227" t="s">
        <v>171</v>
      </c>
      <c r="E156" s="42"/>
      <c r="F156" s="228" t="s">
        <v>910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171</v>
      </c>
      <c r="AU156" s="19" t="s">
        <v>81</v>
      </c>
    </row>
    <row r="157" s="2" customFormat="1">
      <c r="A157" s="40"/>
      <c r="B157" s="41"/>
      <c r="C157" s="42"/>
      <c r="D157" s="232" t="s">
        <v>173</v>
      </c>
      <c r="E157" s="42"/>
      <c r="F157" s="233" t="s">
        <v>911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173</v>
      </c>
      <c r="AU157" s="19" t="s">
        <v>81</v>
      </c>
    </row>
    <row r="158" s="2" customFormat="1" ht="37.8" customHeight="1">
      <c r="A158" s="40"/>
      <c r="B158" s="41"/>
      <c r="C158" s="214" t="s">
        <v>7</v>
      </c>
      <c r="D158" s="214" t="s">
        <v>164</v>
      </c>
      <c r="E158" s="215" t="s">
        <v>915</v>
      </c>
      <c r="F158" s="216" t="s">
        <v>2616</v>
      </c>
      <c r="G158" s="217" t="s">
        <v>381</v>
      </c>
      <c r="H158" s="218">
        <v>1</v>
      </c>
      <c r="I158" s="219"/>
      <c r="J158" s="220">
        <f>ROUND(I158*H158,2)</f>
        <v>0</v>
      </c>
      <c r="K158" s="216" t="s">
        <v>388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275</v>
      </c>
      <c r="AT158" s="225" t="s">
        <v>164</v>
      </c>
      <c r="AU158" s="225" t="s">
        <v>81</v>
      </c>
      <c r="AY158" s="19" t="s">
        <v>162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275</v>
      </c>
      <c r="BM158" s="225" t="s">
        <v>2617</v>
      </c>
    </row>
    <row r="159" s="2" customFormat="1">
      <c r="A159" s="40"/>
      <c r="B159" s="41"/>
      <c r="C159" s="42"/>
      <c r="D159" s="227" t="s">
        <v>171</v>
      </c>
      <c r="E159" s="42"/>
      <c r="F159" s="228" t="s">
        <v>2616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171</v>
      </c>
      <c r="AU159" s="19" t="s">
        <v>81</v>
      </c>
    </row>
    <row r="160" s="2" customFormat="1" ht="24.15" customHeight="1">
      <c r="A160" s="40"/>
      <c r="B160" s="41"/>
      <c r="C160" s="214" t="s">
        <v>312</v>
      </c>
      <c r="D160" s="214" t="s">
        <v>164</v>
      </c>
      <c r="E160" s="215" t="s">
        <v>918</v>
      </c>
      <c r="F160" s="216" t="s">
        <v>919</v>
      </c>
      <c r="G160" s="217" t="s">
        <v>381</v>
      </c>
      <c r="H160" s="218">
        <v>2</v>
      </c>
      <c r="I160" s="219"/>
      <c r="J160" s="220">
        <f>ROUND(I160*H160,2)</f>
        <v>0</v>
      </c>
      <c r="K160" s="216" t="s">
        <v>168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275</v>
      </c>
      <c r="AT160" s="225" t="s">
        <v>164</v>
      </c>
      <c r="AU160" s="225" t="s">
        <v>81</v>
      </c>
      <c r="AY160" s="19" t="s">
        <v>162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275</v>
      </c>
      <c r="BM160" s="225" t="s">
        <v>2618</v>
      </c>
    </row>
    <row r="161" s="2" customFormat="1">
      <c r="A161" s="40"/>
      <c r="B161" s="41"/>
      <c r="C161" s="42"/>
      <c r="D161" s="227" t="s">
        <v>171</v>
      </c>
      <c r="E161" s="42"/>
      <c r="F161" s="228" t="s">
        <v>921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171</v>
      </c>
      <c r="AU161" s="19" t="s">
        <v>81</v>
      </c>
    </row>
    <row r="162" s="2" customFormat="1">
      <c r="A162" s="40"/>
      <c r="B162" s="41"/>
      <c r="C162" s="42"/>
      <c r="D162" s="232" t="s">
        <v>173</v>
      </c>
      <c r="E162" s="42"/>
      <c r="F162" s="233" t="s">
        <v>922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173</v>
      </c>
      <c r="AU162" s="19" t="s">
        <v>81</v>
      </c>
    </row>
    <row r="163" s="2" customFormat="1" ht="24.15" customHeight="1">
      <c r="A163" s="40"/>
      <c r="B163" s="41"/>
      <c r="C163" s="256" t="s">
        <v>315</v>
      </c>
      <c r="D163" s="256" t="s">
        <v>237</v>
      </c>
      <c r="E163" s="257" t="s">
        <v>923</v>
      </c>
      <c r="F163" s="258" t="s">
        <v>924</v>
      </c>
      <c r="G163" s="259" t="s">
        <v>381</v>
      </c>
      <c r="H163" s="260">
        <v>2</v>
      </c>
      <c r="I163" s="261"/>
      <c r="J163" s="262">
        <f>ROUND(I163*H163,2)</f>
        <v>0</v>
      </c>
      <c r="K163" s="258" t="s">
        <v>168</v>
      </c>
      <c r="L163" s="263"/>
      <c r="M163" s="264" t="s">
        <v>19</v>
      </c>
      <c r="N163" s="265" t="s">
        <v>43</v>
      </c>
      <c r="O163" s="86"/>
      <c r="P163" s="223">
        <f>O163*H163</f>
        <v>0</v>
      </c>
      <c r="Q163" s="223">
        <v>4.0000000000000003E-05</v>
      </c>
      <c r="R163" s="223">
        <f>Q163*H163</f>
        <v>8.0000000000000007E-05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378</v>
      </c>
      <c r="AT163" s="225" t="s">
        <v>237</v>
      </c>
      <c r="AU163" s="225" t="s">
        <v>81</v>
      </c>
      <c r="AY163" s="19" t="s">
        <v>162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79</v>
      </c>
      <c r="BK163" s="226">
        <f>ROUND(I163*H163,2)</f>
        <v>0</v>
      </c>
      <c r="BL163" s="19" t="s">
        <v>275</v>
      </c>
      <c r="BM163" s="225" t="s">
        <v>2619</v>
      </c>
    </row>
    <row r="164" s="2" customFormat="1">
      <c r="A164" s="40"/>
      <c r="B164" s="41"/>
      <c r="C164" s="42"/>
      <c r="D164" s="227" t="s">
        <v>171</v>
      </c>
      <c r="E164" s="42"/>
      <c r="F164" s="228" t="s">
        <v>924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171</v>
      </c>
      <c r="AU164" s="19" t="s">
        <v>81</v>
      </c>
    </row>
    <row r="165" s="2" customFormat="1" ht="16.5" customHeight="1">
      <c r="A165" s="40"/>
      <c r="B165" s="41"/>
      <c r="C165" s="256" t="s">
        <v>322</v>
      </c>
      <c r="D165" s="256" t="s">
        <v>237</v>
      </c>
      <c r="E165" s="257" t="s">
        <v>926</v>
      </c>
      <c r="F165" s="258" t="s">
        <v>927</v>
      </c>
      <c r="G165" s="259" t="s">
        <v>381</v>
      </c>
      <c r="H165" s="260">
        <v>2</v>
      </c>
      <c r="I165" s="261"/>
      <c r="J165" s="262">
        <f>ROUND(I165*H165,2)</f>
        <v>0</v>
      </c>
      <c r="K165" s="258" t="s">
        <v>168</v>
      </c>
      <c r="L165" s="263"/>
      <c r="M165" s="264" t="s">
        <v>19</v>
      </c>
      <c r="N165" s="265" t="s">
        <v>43</v>
      </c>
      <c r="O165" s="86"/>
      <c r="P165" s="223">
        <f>O165*H165</f>
        <v>0</v>
      </c>
      <c r="Q165" s="223">
        <v>3.0000000000000001E-05</v>
      </c>
      <c r="R165" s="223">
        <f>Q165*H165</f>
        <v>6.0000000000000002E-05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378</v>
      </c>
      <c r="AT165" s="225" t="s">
        <v>237</v>
      </c>
      <c r="AU165" s="225" t="s">
        <v>81</v>
      </c>
      <c r="AY165" s="19" t="s">
        <v>162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79</v>
      </c>
      <c r="BK165" s="226">
        <f>ROUND(I165*H165,2)</f>
        <v>0</v>
      </c>
      <c r="BL165" s="19" t="s">
        <v>275</v>
      </c>
      <c r="BM165" s="225" t="s">
        <v>2620</v>
      </c>
    </row>
    <row r="166" s="2" customFormat="1">
      <c r="A166" s="40"/>
      <c r="B166" s="41"/>
      <c r="C166" s="42"/>
      <c r="D166" s="227" t="s">
        <v>171</v>
      </c>
      <c r="E166" s="42"/>
      <c r="F166" s="228" t="s">
        <v>927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171</v>
      </c>
      <c r="AU166" s="19" t="s">
        <v>81</v>
      </c>
    </row>
    <row r="167" s="2" customFormat="1" ht="16.5" customHeight="1">
      <c r="A167" s="40"/>
      <c r="B167" s="41"/>
      <c r="C167" s="256" t="s">
        <v>329</v>
      </c>
      <c r="D167" s="256" t="s">
        <v>237</v>
      </c>
      <c r="E167" s="257" t="s">
        <v>929</v>
      </c>
      <c r="F167" s="258" t="s">
        <v>930</v>
      </c>
      <c r="G167" s="259" t="s">
        <v>381</v>
      </c>
      <c r="H167" s="260">
        <v>2</v>
      </c>
      <c r="I167" s="261"/>
      <c r="J167" s="262">
        <f>ROUND(I167*H167,2)</f>
        <v>0</v>
      </c>
      <c r="K167" s="258" t="s">
        <v>168</v>
      </c>
      <c r="L167" s="263"/>
      <c r="M167" s="264" t="s">
        <v>19</v>
      </c>
      <c r="N167" s="265" t="s">
        <v>43</v>
      </c>
      <c r="O167" s="86"/>
      <c r="P167" s="223">
        <f>O167*H167</f>
        <v>0</v>
      </c>
      <c r="Q167" s="223">
        <v>1.0000000000000001E-05</v>
      </c>
      <c r="R167" s="223">
        <f>Q167*H167</f>
        <v>2.0000000000000002E-05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378</v>
      </c>
      <c r="AT167" s="225" t="s">
        <v>237</v>
      </c>
      <c r="AU167" s="225" t="s">
        <v>81</v>
      </c>
      <c r="AY167" s="19" t="s">
        <v>162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275</v>
      </c>
      <c r="BM167" s="225" t="s">
        <v>2621</v>
      </c>
    </row>
    <row r="168" s="2" customFormat="1">
      <c r="A168" s="40"/>
      <c r="B168" s="41"/>
      <c r="C168" s="42"/>
      <c r="D168" s="227" t="s">
        <v>171</v>
      </c>
      <c r="E168" s="42"/>
      <c r="F168" s="228" t="s">
        <v>930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171</v>
      </c>
      <c r="AU168" s="19" t="s">
        <v>81</v>
      </c>
    </row>
    <row r="169" s="2" customFormat="1" ht="24.15" customHeight="1">
      <c r="A169" s="40"/>
      <c r="B169" s="41"/>
      <c r="C169" s="214" t="s">
        <v>336</v>
      </c>
      <c r="D169" s="214" t="s">
        <v>164</v>
      </c>
      <c r="E169" s="215" t="s">
        <v>2622</v>
      </c>
      <c r="F169" s="216" t="s">
        <v>2623</v>
      </c>
      <c r="G169" s="217" t="s">
        <v>381</v>
      </c>
      <c r="H169" s="218">
        <v>2</v>
      </c>
      <c r="I169" s="219"/>
      <c r="J169" s="220">
        <f>ROUND(I169*H169,2)</f>
        <v>0</v>
      </c>
      <c r="K169" s="216" t="s">
        <v>168</v>
      </c>
      <c r="L169" s="46"/>
      <c r="M169" s="221" t="s">
        <v>19</v>
      </c>
      <c r="N169" s="222" t="s">
        <v>43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275</v>
      </c>
      <c r="AT169" s="225" t="s">
        <v>164</v>
      </c>
      <c r="AU169" s="225" t="s">
        <v>81</v>
      </c>
      <c r="AY169" s="19" t="s">
        <v>162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79</v>
      </c>
      <c r="BK169" s="226">
        <f>ROUND(I169*H169,2)</f>
        <v>0</v>
      </c>
      <c r="BL169" s="19" t="s">
        <v>275</v>
      </c>
      <c r="BM169" s="225" t="s">
        <v>2624</v>
      </c>
    </row>
    <row r="170" s="2" customFormat="1">
      <c r="A170" s="40"/>
      <c r="B170" s="41"/>
      <c r="C170" s="42"/>
      <c r="D170" s="227" t="s">
        <v>171</v>
      </c>
      <c r="E170" s="42"/>
      <c r="F170" s="228" t="s">
        <v>2625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171</v>
      </c>
      <c r="AU170" s="19" t="s">
        <v>81</v>
      </c>
    </row>
    <row r="171" s="2" customFormat="1">
      <c r="A171" s="40"/>
      <c r="B171" s="41"/>
      <c r="C171" s="42"/>
      <c r="D171" s="232" t="s">
        <v>173</v>
      </c>
      <c r="E171" s="42"/>
      <c r="F171" s="233" t="s">
        <v>2626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173</v>
      </c>
      <c r="AU171" s="19" t="s">
        <v>81</v>
      </c>
    </row>
    <row r="172" s="2" customFormat="1" ht="24.15" customHeight="1">
      <c r="A172" s="40"/>
      <c r="B172" s="41"/>
      <c r="C172" s="256" t="s">
        <v>343</v>
      </c>
      <c r="D172" s="256" t="s">
        <v>237</v>
      </c>
      <c r="E172" s="257" t="s">
        <v>2627</v>
      </c>
      <c r="F172" s="258" t="s">
        <v>2628</v>
      </c>
      <c r="G172" s="259" t="s">
        <v>381</v>
      </c>
      <c r="H172" s="260">
        <v>2</v>
      </c>
      <c r="I172" s="261"/>
      <c r="J172" s="262">
        <f>ROUND(I172*H172,2)</f>
        <v>0</v>
      </c>
      <c r="K172" s="258" t="s">
        <v>168</v>
      </c>
      <c r="L172" s="263"/>
      <c r="M172" s="264" t="s">
        <v>19</v>
      </c>
      <c r="N172" s="265" t="s">
        <v>43</v>
      </c>
      <c r="O172" s="86"/>
      <c r="P172" s="223">
        <f>O172*H172</f>
        <v>0</v>
      </c>
      <c r="Q172" s="223">
        <v>4.0000000000000003E-05</v>
      </c>
      <c r="R172" s="223">
        <f>Q172*H172</f>
        <v>8.0000000000000007E-05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378</v>
      </c>
      <c r="AT172" s="225" t="s">
        <v>237</v>
      </c>
      <c r="AU172" s="225" t="s">
        <v>81</v>
      </c>
      <c r="AY172" s="19" t="s">
        <v>162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275</v>
      </c>
      <c r="BM172" s="225" t="s">
        <v>2629</v>
      </c>
    </row>
    <row r="173" s="2" customFormat="1">
      <c r="A173" s="40"/>
      <c r="B173" s="41"/>
      <c r="C173" s="42"/>
      <c r="D173" s="227" t="s">
        <v>171</v>
      </c>
      <c r="E173" s="42"/>
      <c r="F173" s="228" t="s">
        <v>2628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171</v>
      </c>
      <c r="AU173" s="19" t="s">
        <v>81</v>
      </c>
    </row>
    <row r="174" s="2" customFormat="1" ht="16.5" customHeight="1">
      <c r="A174" s="40"/>
      <c r="B174" s="41"/>
      <c r="C174" s="256" t="s">
        <v>350</v>
      </c>
      <c r="D174" s="256" t="s">
        <v>237</v>
      </c>
      <c r="E174" s="257" t="s">
        <v>926</v>
      </c>
      <c r="F174" s="258" t="s">
        <v>927</v>
      </c>
      <c r="G174" s="259" t="s">
        <v>381</v>
      </c>
      <c r="H174" s="260">
        <v>2</v>
      </c>
      <c r="I174" s="261"/>
      <c r="J174" s="262">
        <f>ROUND(I174*H174,2)</f>
        <v>0</v>
      </c>
      <c r="K174" s="258" t="s">
        <v>168</v>
      </c>
      <c r="L174" s="263"/>
      <c r="M174" s="264" t="s">
        <v>19</v>
      </c>
      <c r="N174" s="265" t="s">
        <v>43</v>
      </c>
      <c r="O174" s="86"/>
      <c r="P174" s="223">
        <f>O174*H174</f>
        <v>0</v>
      </c>
      <c r="Q174" s="223">
        <v>3.0000000000000001E-05</v>
      </c>
      <c r="R174" s="223">
        <f>Q174*H174</f>
        <v>6.0000000000000002E-05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378</v>
      </c>
      <c r="AT174" s="225" t="s">
        <v>237</v>
      </c>
      <c r="AU174" s="225" t="s">
        <v>81</v>
      </c>
      <c r="AY174" s="19" t="s">
        <v>162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79</v>
      </c>
      <c r="BK174" s="226">
        <f>ROUND(I174*H174,2)</f>
        <v>0</v>
      </c>
      <c r="BL174" s="19" t="s">
        <v>275</v>
      </c>
      <c r="BM174" s="225" t="s">
        <v>2630</v>
      </c>
    </row>
    <row r="175" s="2" customFormat="1">
      <c r="A175" s="40"/>
      <c r="B175" s="41"/>
      <c r="C175" s="42"/>
      <c r="D175" s="227" t="s">
        <v>171</v>
      </c>
      <c r="E175" s="42"/>
      <c r="F175" s="228" t="s">
        <v>927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171</v>
      </c>
      <c r="AU175" s="19" t="s">
        <v>81</v>
      </c>
    </row>
    <row r="176" s="2" customFormat="1" ht="16.5" customHeight="1">
      <c r="A176" s="40"/>
      <c r="B176" s="41"/>
      <c r="C176" s="256" t="s">
        <v>357</v>
      </c>
      <c r="D176" s="256" t="s">
        <v>237</v>
      </c>
      <c r="E176" s="257" t="s">
        <v>929</v>
      </c>
      <c r="F176" s="258" t="s">
        <v>930</v>
      </c>
      <c r="G176" s="259" t="s">
        <v>381</v>
      </c>
      <c r="H176" s="260">
        <v>2</v>
      </c>
      <c r="I176" s="261"/>
      <c r="J176" s="262">
        <f>ROUND(I176*H176,2)</f>
        <v>0</v>
      </c>
      <c r="K176" s="258" t="s">
        <v>168</v>
      </c>
      <c r="L176" s="263"/>
      <c r="M176" s="264" t="s">
        <v>19</v>
      </c>
      <c r="N176" s="265" t="s">
        <v>43</v>
      </c>
      <c r="O176" s="86"/>
      <c r="P176" s="223">
        <f>O176*H176</f>
        <v>0</v>
      </c>
      <c r="Q176" s="223">
        <v>1.0000000000000001E-05</v>
      </c>
      <c r="R176" s="223">
        <f>Q176*H176</f>
        <v>2.0000000000000002E-05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378</v>
      </c>
      <c r="AT176" s="225" t="s">
        <v>237</v>
      </c>
      <c r="AU176" s="225" t="s">
        <v>81</v>
      </c>
      <c r="AY176" s="19" t="s">
        <v>162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275</v>
      </c>
      <c r="BM176" s="225" t="s">
        <v>2631</v>
      </c>
    </row>
    <row r="177" s="2" customFormat="1">
      <c r="A177" s="40"/>
      <c r="B177" s="41"/>
      <c r="C177" s="42"/>
      <c r="D177" s="227" t="s">
        <v>171</v>
      </c>
      <c r="E177" s="42"/>
      <c r="F177" s="228" t="s">
        <v>930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171</v>
      </c>
      <c r="AU177" s="19" t="s">
        <v>81</v>
      </c>
    </row>
    <row r="178" s="2" customFormat="1" ht="33" customHeight="1">
      <c r="A178" s="40"/>
      <c r="B178" s="41"/>
      <c r="C178" s="214" t="s">
        <v>363</v>
      </c>
      <c r="D178" s="214" t="s">
        <v>164</v>
      </c>
      <c r="E178" s="215" t="s">
        <v>2632</v>
      </c>
      <c r="F178" s="216" t="s">
        <v>2633</v>
      </c>
      <c r="G178" s="217" t="s">
        <v>381</v>
      </c>
      <c r="H178" s="218">
        <v>4</v>
      </c>
      <c r="I178" s="219"/>
      <c r="J178" s="220">
        <f>ROUND(I178*H178,2)</f>
        <v>0</v>
      </c>
      <c r="K178" s="216" t="s">
        <v>168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275</v>
      </c>
      <c r="AT178" s="225" t="s">
        <v>164</v>
      </c>
      <c r="AU178" s="225" t="s">
        <v>81</v>
      </c>
      <c r="AY178" s="19" t="s">
        <v>162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275</v>
      </c>
      <c r="BM178" s="225" t="s">
        <v>2634</v>
      </c>
    </row>
    <row r="179" s="2" customFormat="1">
      <c r="A179" s="40"/>
      <c r="B179" s="41"/>
      <c r="C179" s="42"/>
      <c r="D179" s="227" t="s">
        <v>171</v>
      </c>
      <c r="E179" s="42"/>
      <c r="F179" s="228" t="s">
        <v>2635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171</v>
      </c>
      <c r="AU179" s="19" t="s">
        <v>81</v>
      </c>
    </row>
    <row r="180" s="2" customFormat="1">
      <c r="A180" s="40"/>
      <c r="B180" s="41"/>
      <c r="C180" s="42"/>
      <c r="D180" s="232" t="s">
        <v>173</v>
      </c>
      <c r="E180" s="42"/>
      <c r="F180" s="233" t="s">
        <v>2636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173</v>
      </c>
      <c r="AU180" s="19" t="s">
        <v>81</v>
      </c>
    </row>
    <row r="181" s="2" customFormat="1" ht="24.15" customHeight="1">
      <c r="A181" s="40"/>
      <c r="B181" s="41"/>
      <c r="C181" s="256" t="s">
        <v>371</v>
      </c>
      <c r="D181" s="256" t="s">
        <v>237</v>
      </c>
      <c r="E181" s="257" t="s">
        <v>2637</v>
      </c>
      <c r="F181" s="258" t="s">
        <v>2638</v>
      </c>
      <c r="G181" s="259" t="s">
        <v>381</v>
      </c>
      <c r="H181" s="260">
        <v>4</v>
      </c>
      <c r="I181" s="261"/>
      <c r="J181" s="262">
        <f>ROUND(I181*H181,2)</f>
        <v>0</v>
      </c>
      <c r="K181" s="258" t="s">
        <v>168</v>
      </c>
      <c r="L181" s="263"/>
      <c r="M181" s="264" t="s">
        <v>19</v>
      </c>
      <c r="N181" s="265" t="s">
        <v>43</v>
      </c>
      <c r="O181" s="86"/>
      <c r="P181" s="223">
        <f>O181*H181</f>
        <v>0</v>
      </c>
      <c r="Q181" s="223">
        <v>6.0000000000000002E-05</v>
      </c>
      <c r="R181" s="223">
        <f>Q181*H181</f>
        <v>0.00024000000000000001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378</v>
      </c>
      <c r="AT181" s="225" t="s">
        <v>237</v>
      </c>
      <c r="AU181" s="225" t="s">
        <v>81</v>
      </c>
      <c r="AY181" s="19" t="s">
        <v>162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79</v>
      </c>
      <c r="BK181" s="226">
        <f>ROUND(I181*H181,2)</f>
        <v>0</v>
      </c>
      <c r="BL181" s="19" t="s">
        <v>275</v>
      </c>
      <c r="BM181" s="225" t="s">
        <v>2639</v>
      </c>
    </row>
    <row r="182" s="2" customFormat="1">
      <c r="A182" s="40"/>
      <c r="B182" s="41"/>
      <c r="C182" s="42"/>
      <c r="D182" s="227" t="s">
        <v>171</v>
      </c>
      <c r="E182" s="42"/>
      <c r="F182" s="228" t="s">
        <v>2638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171</v>
      </c>
      <c r="AU182" s="19" t="s">
        <v>81</v>
      </c>
    </row>
    <row r="183" s="2" customFormat="1" ht="16.5" customHeight="1">
      <c r="A183" s="40"/>
      <c r="B183" s="41"/>
      <c r="C183" s="256" t="s">
        <v>378</v>
      </c>
      <c r="D183" s="256" t="s">
        <v>237</v>
      </c>
      <c r="E183" s="257" t="s">
        <v>929</v>
      </c>
      <c r="F183" s="258" t="s">
        <v>930</v>
      </c>
      <c r="G183" s="259" t="s">
        <v>381</v>
      </c>
      <c r="H183" s="260">
        <v>4</v>
      </c>
      <c r="I183" s="261"/>
      <c r="J183" s="262">
        <f>ROUND(I183*H183,2)</f>
        <v>0</v>
      </c>
      <c r="K183" s="258" t="s">
        <v>168</v>
      </c>
      <c r="L183" s="263"/>
      <c r="M183" s="264" t="s">
        <v>19</v>
      </c>
      <c r="N183" s="265" t="s">
        <v>43</v>
      </c>
      <c r="O183" s="86"/>
      <c r="P183" s="223">
        <f>O183*H183</f>
        <v>0</v>
      </c>
      <c r="Q183" s="223">
        <v>1.0000000000000001E-05</v>
      </c>
      <c r="R183" s="223">
        <f>Q183*H183</f>
        <v>4.0000000000000003E-05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378</v>
      </c>
      <c r="AT183" s="225" t="s">
        <v>237</v>
      </c>
      <c r="AU183" s="225" t="s">
        <v>81</v>
      </c>
      <c r="AY183" s="19" t="s">
        <v>162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275</v>
      </c>
      <c r="BM183" s="225" t="s">
        <v>2640</v>
      </c>
    </row>
    <row r="184" s="2" customFormat="1">
      <c r="A184" s="40"/>
      <c r="B184" s="41"/>
      <c r="C184" s="42"/>
      <c r="D184" s="227" t="s">
        <v>171</v>
      </c>
      <c r="E184" s="42"/>
      <c r="F184" s="228" t="s">
        <v>930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171</v>
      </c>
      <c r="AU184" s="19" t="s">
        <v>81</v>
      </c>
    </row>
    <row r="185" s="2" customFormat="1" ht="24.15" customHeight="1">
      <c r="A185" s="40"/>
      <c r="B185" s="41"/>
      <c r="C185" s="214" t="s">
        <v>385</v>
      </c>
      <c r="D185" s="214" t="s">
        <v>164</v>
      </c>
      <c r="E185" s="215" t="s">
        <v>932</v>
      </c>
      <c r="F185" s="216" t="s">
        <v>933</v>
      </c>
      <c r="G185" s="217" t="s">
        <v>381</v>
      </c>
      <c r="H185" s="218">
        <v>1</v>
      </c>
      <c r="I185" s="219"/>
      <c r="J185" s="220">
        <f>ROUND(I185*H185,2)</f>
        <v>0</v>
      </c>
      <c r="K185" s="216" t="s">
        <v>168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275</v>
      </c>
      <c r="AT185" s="225" t="s">
        <v>164</v>
      </c>
      <c r="AU185" s="225" t="s">
        <v>81</v>
      </c>
      <c r="AY185" s="19" t="s">
        <v>162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275</v>
      </c>
      <c r="BM185" s="225" t="s">
        <v>2641</v>
      </c>
    </row>
    <row r="186" s="2" customFormat="1">
      <c r="A186" s="40"/>
      <c r="B186" s="41"/>
      <c r="C186" s="42"/>
      <c r="D186" s="227" t="s">
        <v>171</v>
      </c>
      <c r="E186" s="42"/>
      <c r="F186" s="228" t="s">
        <v>935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171</v>
      </c>
      <c r="AU186" s="19" t="s">
        <v>81</v>
      </c>
    </row>
    <row r="187" s="2" customFormat="1">
      <c r="A187" s="40"/>
      <c r="B187" s="41"/>
      <c r="C187" s="42"/>
      <c r="D187" s="232" t="s">
        <v>173</v>
      </c>
      <c r="E187" s="42"/>
      <c r="F187" s="233" t="s">
        <v>936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173</v>
      </c>
      <c r="AU187" s="19" t="s">
        <v>81</v>
      </c>
    </row>
    <row r="188" s="2" customFormat="1" ht="24.15" customHeight="1">
      <c r="A188" s="40"/>
      <c r="B188" s="41"/>
      <c r="C188" s="256" t="s">
        <v>391</v>
      </c>
      <c r="D188" s="256" t="s">
        <v>237</v>
      </c>
      <c r="E188" s="257" t="s">
        <v>937</v>
      </c>
      <c r="F188" s="258" t="s">
        <v>938</v>
      </c>
      <c r="G188" s="259" t="s">
        <v>381</v>
      </c>
      <c r="H188" s="260">
        <v>1</v>
      </c>
      <c r="I188" s="261"/>
      <c r="J188" s="262">
        <f>ROUND(I188*H188,2)</f>
        <v>0</v>
      </c>
      <c r="K188" s="258" t="s">
        <v>168</v>
      </c>
      <c r="L188" s="263"/>
      <c r="M188" s="264" t="s">
        <v>19</v>
      </c>
      <c r="N188" s="265" t="s">
        <v>43</v>
      </c>
      <c r="O188" s="86"/>
      <c r="P188" s="223">
        <f>O188*H188</f>
        <v>0</v>
      </c>
      <c r="Q188" s="223">
        <v>0.0010499999999999999</v>
      </c>
      <c r="R188" s="223">
        <f>Q188*H188</f>
        <v>0.0010499999999999999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378</v>
      </c>
      <c r="AT188" s="225" t="s">
        <v>237</v>
      </c>
      <c r="AU188" s="225" t="s">
        <v>81</v>
      </c>
      <c r="AY188" s="19" t="s">
        <v>162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275</v>
      </c>
      <c r="BM188" s="225" t="s">
        <v>2642</v>
      </c>
    </row>
    <row r="189" s="2" customFormat="1">
      <c r="A189" s="40"/>
      <c r="B189" s="41"/>
      <c r="C189" s="42"/>
      <c r="D189" s="227" t="s">
        <v>171</v>
      </c>
      <c r="E189" s="42"/>
      <c r="F189" s="228" t="s">
        <v>938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171</v>
      </c>
      <c r="AU189" s="19" t="s">
        <v>81</v>
      </c>
    </row>
    <row r="190" s="2" customFormat="1" ht="37.8" customHeight="1">
      <c r="A190" s="40"/>
      <c r="B190" s="41"/>
      <c r="C190" s="214" t="s">
        <v>395</v>
      </c>
      <c r="D190" s="214" t="s">
        <v>164</v>
      </c>
      <c r="E190" s="215" t="s">
        <v>2643</v>
      </c>
      <c r="F190" s="216" t="s">
        <v>2644</v>
      </c>
      <c r="G190" s="217" t="s">
        <v>381</v>
      </c>
      <c r="H190" s="218">
        <v>6</v>
      </c>
      <c r="I190" s="219"/>
      <c r="J190" s="220">
        <f>ROUND(I190*H190,2)</f>
        <v>0</v>
      </c>
      <c r="K190" s="216" t="s">
        <v>168</v>
      </c>
      <c r="L190" s="46"/>
      <c r="M190" s="221" t="s">
        <v>19</v>
      </c>
      <c r="N190" s="222" t="s">
        <v>43</v>
      </c>
      <c r="O190" s="86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275</v>
      </c>
      <c r="AT190" s="225" t="s">
        <v>164</v>
      </c>
      <c r="AU190" s="225" t="s">
        <v>81</v>
      </c>
      <c r="AY190" s="19" t="s">
        <v>162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79</v>
      </c>
      <c r="BK190" s="226">
        <f>ROUND(I190*H190,2)</f>
        <v>0</v>
      </c>
      <c r="BL190" s="19" t="s">
        <v>275</v>
      </c>
      <c r="BM190" s="225" t="s">
        <v>2645</v>
      </c>
    </row>
    <row r="191" s="2" customFormat="1">
      <c r="A191" s="40"/>
      <c r="B191" s="41"/>
      <c r="C191" s="42"/>
      <c r="D191" s="227" t="s">
        <v>171</v>
      </c>
      <c r="E191" s="42"/>
      <c r="F191" s="228" t="s">
        <v>2646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171</v>
      </c>
      <c r="AU191" s="19" t="s">
        <v>81</v>
      </c>
    </row>
    <row r="192" s="2" customFormat="1">
      <c r="A192" s="40"/>
      <c r="B192" s="41"/>
      <c r="C192" s="42"/>
      <c r="D192" s="232" t="s">
        <v>173</v>
      </c>
      <c r="E192" s="42"/>
      <c r="F192" s="233" t="s">
        <v>2647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173</v>
      </c>
      <c r="AU192" s="19" t="s">
        <v>81</v>
      </c>
    </row>
    <row r="193" s="2" customFormat="1" ht="24.15" customHeight="1">
      <c r="A193" s="40"/>
      <c r="B193" s="41"/>
      <c r="C193" s="256" t="s">
        <v>402</v>
      </c>
      <c r="D193" s="256" t="s">
        <v>237</v>
      </c>
      <c r="E193" s="257" t="s">
        <v>2648</v>
      </c>
      <c r="F193" s="258" t="s">
        <v>2649</v>
      </c>
      <c r="G193" s="259" t="s">
        <v>381</v>
      </c>
      <c r="H193" s="260">
        <v>6</v>
      </c>
      <c r="I193" s="261"/>
      <c r="J193" s="262">
        <f>ROUND(I193*H193,2)</f>
        <v>0</v>
      </c>
      <c r="K193" s="258" t="s">
        <v>168</v>
      </c>
      <c r="L193" s="263"/>
      <c r="M193" s="264" t="s">
        <v>19</v>
      </c>
      <c r="N193" s="265" t="s">
        <v>43</v>
      </c>
      <c r="O193" s="86"/>
      <c r="P193" s="223">
        <f>O193*H193</f>
        <v>0</v>
      </c>
      <c r="Q193" s="223">
        <v>0.0015</v>
      </c>
      <c r="R193" s="223">
        <f>Q193*H193</f>
        <v>0.0090000000000000011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378</v>
      </c>
      <c r="AT193" s="225" t="s">
        <v>237</v>
      </c>
      <c r="AU193" s="225" t="s">
        <v>81</v>
      </c>
      <c r="AY193" s="19" t="s">
        <v>162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79</v>
      </c>
      <c r="BK193" s="226">
        <f>ROUND(I193*H193,2)</f>
        <v>0</v>
      </c>
      <c r="BL193" s="19" t="s">
        <v>275</v>
      </c>
      <c r="BM193" s="225" t="s">
        <v>2650</v>
      </c>
    </row>
    <row r="194" s="2" customFormat="1">
      <c r="A194" s="40"/>
      <c r="B194" s="41"/>
      <c r="C194" s="42"/>
      <c r="D194" s="227" t="s">
        <v>171</v>
      </c>
      <c r="E194" s="42"/>
      <c r="F194" s="228" t="s">
        <v>2649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171</v>
      </c>
      <c r="AU194" s="19" t="s">
        <v>81</v>
      </c>
    </row>
    <row r="195" s="15" customFormat="1">
      <c r="A195" s="15"/>
      <c r="B195" s="266"/>
      <c r="C195" s="267"/>
      <c r="D195" s="227" t="s">
        <v>175</v>
      </c>
      <c r="E195" s="268" t="s">
        <v>19</v>
      </c>
      <c r="F195" s="269" t="s">
        <v>2651</v>
      </c>
      <c r="G195" s="267"/>
      <c r="H195" s="268" t="s">
        <v>19</v>
      </c>
      <c r="I195" s="270"/>
      <c r="J195" s="267"/>
      <c r="K195" s="267"/>
      <c r="L195" s="271"/>
      <c r="M195" s="272"/>
      <c r="N195" s="273"/>
      <c r="O195" s="273"/>
      <c r="P195" s="273"/>
      <c r="Q195" s="273"/>
      <c r="R195" s="273"/>
      <c r="S195" s="273"/>
      <c r="T195" s="27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5" t="s">
        <v>175</v>
      </c>
      <c r="AU195" s="275" t="s">
        <v>81</v>
      </c>
      <c r="AV195" s="15" t="s">
        <v>79</v>
      </c>
      <c r="AW195" s="15" t="s">
        <v>33</v>
      </c>
      <c r="AX195" s="15" t="s">
        <v>72</v>
      </c>
      <c r="AY195" s="275" t="s">
        <v>162</v>
      </c>
    </row>
    <row r="196" s="15" customFormat="1">
      <c r="A196" s="15"/>
      <c r="B196" s="266"/>
      <c r="C196" s="267"/>
      <c r="D196" s="227" t="s">
        <v>175</v>
      </c>
      <c r="E196" s="268" t="s">
        <v>19</v>
      </c>
      <c r="F196" s="269" t="s">
        <v>2652</v>
      </c>
      <c r="G196" s="267"/>
      <c r="H196" s="268" t="s">
        <v>19</v>
      </c>
      <c r="I196" s="270"/>
      <c r="J196" s="267"/>
      <c r="K196" s="267"/>
      <c r="L196" s="271"/>
      <c r="M196" s="272"/>
      <c r="N196" s="273"/>
      <c r="O196" s="273"/>
      <c r="P196" s="273"/>
      <c r="Q196" s="273"/>
      <c r="R196" s="273"/>
      <c r="S196" s="273"/>
      <c r="T196" s="27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5" t="s">
        <v>175</v>
      </c>
      <c r="AU196" s="275" t="s">
        <v>81</v>
      </c>
      <c r="AV196" s="15" t="s">
        <v>79</v>
      </c>
      <c r="AW196" s="15" t="s">
        <v>33</v>
      </c>
      <c r="AX196" s="15" t="s">
        <v>72</v>
      </c>
      <c r="AY196" s="275" t="s">
        <v>162</v>
      </c>
    </row>
    <row r="197" s="13" customFormat="1">
      <c r="A197" s="13"/>
      <c r="B197" s="234"/>
      <c r="C197" s="235"/>
      <c r="D197" s="227" t="s">
        <v>175</v>
      </c>
      <c r="E197" s="236" t="s">
        <v>19</v>
      </c>
      <c r="F197" s="237" t="s">
        <v>203</v>
      </c>
      <c r="G197" s="235"/>
      <c r="H197" s="238">
        <v>6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175</v>
      </c>
      <c r="AU197" s="244" t="s">
        <v>81</v>
      </c>
      <c r="AV197" s="13" t="s">
        <v>81</v>
      </c>
      <c r="AW197" s="13" t="s">
        <v>33</v>
      </c>
      <c r="AX197" s="13" t="s">
        <v>79</v>
      </c>
      <c r="AY197" s="244" t="s">
        <v>162</v>
      </c>
    </row>
    <row r="198" s="2" customFormat="1" ht="44.25" customHeight="1">
      <c r="A198" s="40"/>
      <c r="B198" s="41"/>
      <c r="C198" s="214" t="s">
        <v>407</v>
      </c>
      <c r="D198" s="214" t="s">
        <v>164</v>
      </c>
      <c r="E198" s="215" t="s">
        <v>2653</v>
      </c>
      <c r="F198" s="216" t="s">
        <v>2654</v>
      </c>
      <c r="G198" s="217" t="s">
        <v>381</v>
      </c>
      <c r="H198" s="218">
        <v>1</v>
      </c>
      <c r="I198" s="219"/>
      <c r="J198" s="220">
        <f>ROUND(I198*H198,2)</f>
        <v>0</v>
      </c>
      <c r="K198" s="216" t="s">
        <v>168</v>
      </c>
      <c r="L198" s="46"/>
      <c r="M198" s="221" t="s">
        <v>19</v>
      </c>
      <c r="N198" s="222" t="s">
        <v>43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275</v>
      </c>
      <c r="AT198" s="225" t="s">
        <v>164</v>
      </c>
      <c r="AU198" s="225" t="s">
        <v>81</v>
      </c>
      <c r="AY198" s="19" t="s">
        <v>162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79</v>
      </c>
      <c r="BK198" s="226">
        <f>ROUND(I198*H198,2)</f>
        <v>0</v>
      </c>
      <c r="BL198" s="19" t="s">
        <v>275</v>
      </c>
      <c r="BM198" s="225" t="s">
        <v>2655</v>
      </c>
    </row>
    <row r="199" s="2" customFormat="1">
      <c r="A199" s="40"/>
      <c r="B199" s="41"/>
      <c r="C199" s="42"/>
      <c r="D199" s="227" t="s">
        <v>171</v>
      </c>
      <c r="E199" s="42"/>
      <c r="F199" s="228" t="s">
        <v>2656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171</v>
      </c>
      <c r="AU199" s="19" t="s">
        <v>81</v>
      </c>
    </row>
    <row r="200" s="2" customFormat="1">
      <c r="A200" s="40"/>
      <c r="B200" s="41"/>
      <c r="C200" s="42"/>
      <c r="D200" s="232" t="s">
        <v>173</v>
      </c>
      <c r="E200" s="42"/>
      <c r="F200" s="233" t="s">
        <v>2657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173</v>
      </c>
      <c r="AU200" s="19" t="s">
        <v>81</v>
      </c>
    </row>
    <row r="201" s="2" customFormat="1" ht="24.15" customHeight="1">
      <c r="A201" s="40"/>
      <c r="B201" s="41"/>
      <c r="C201" s="256" t="s">
        <v>414</v>
      </c>
      <c r="D201" s="256" t="s">
        <v>237</v>
      </c>
      <c r="E201" s="257" t="s">
        <v>2658</v>
      </c>
      <c r="F201" s="258" t="s">
        <v>2659</v>
      </c>
      <c r="G201" s="259" t="s">
        <v>381</v>
      </c>
      <c r="H201" s="260">
        <v>1</v>
      </c>
      <c r="I201" s="261"/>
      <c r="J201" s="262">
        <f>ROUND(I201*H201,2)</f>
        <v>0</v>
      </c>
      <c r="K201" s="258" t="s">
        <v>168</v>
      </c>
      <c r="L201" s="263"/>
      <c r="M201" s="264" t="s">
        <v>19</v>
      </c>
      <c r="N201" s="265" t="s">
        <v>43</v>
      </c>
      <c r="O201" s="86"/>
      <c r="P201" s="223">
        <f>O201*H201</f>
        <v>0</v>
      </c>
      <c r="Q201" s="223">
        <v>0.00056999999999999998</v>
      </c>
      <c r="R201" s="223">
        <f>Q201*H201</f>
        <v>0.00056999999999999998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378</v>
      </c>
      <c r="AT201" s="225" t="s">
        <v>237</v>
      </c>
      <c r="AU201" s="225" t="s">
        <v>81</v>
      </c>
      <c r="AY201" s="19" t="s">
        <v>162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275</v>
      </c>
      <c r="BM201" s="225" t="s">
        <v>2660</v>
      </c>
    </row>
    <row r="202" s="2" customFormat="1">
      <c r="A202" s="40"/>
      <c r="B202" s="41"/>
      <c r="C202" s="42"/>
      <c r="D202" s="227" t="s">
        <v>171</v>
      </c>
      <c r="E202" s="42"/>
      <c r="F202" s="228" t="s">
        <v>2659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171</v>
      </c>
      <c r="AU202" s="19" t="s">
        <v>81</v>
      </c>
    </row>
    <row r="203" s="15" customFormat="1">
      <c r="A203" s="15"/>
      <c r="B203" s="266"/>
      <c r="C203" s="267"/>
      <c r="D203" s="227" t="s">
        <v>175</v>
      </c>
      <c r="E203" s="268" t="s">
        <v>19</v>
      </c>
      <c r="F203" s="269" t="s">
        <v>2661</v>
      </c>
      <c r="G203" s="267"/>
      <c r="H203" s="268" t="s">
        <v>19</v>
      </c>
      <c r="I203" s="270"/>
      <c r="J203" s="267"/>
      <c r="K203" s="267"/>
      <c r="L203" s="271"/>
      <c r="M203" s="272"/>
      <c r="N203" s="273"/>
      <c r="O203" s="273"/>
      <c r="P203" s="273"/>
      <c r="Q203" s="273"/>
      <c r="R203" s="273"/>
      <c r="S203" s="273"/>
      <c r="T203" s="27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5" t="s">
        <v>175</v>
      </c>
      <c r="AU203" s="275" t="s">
        <v>81</v>
      </c>
      <c r="AV203" s="15" t="s">
        <v>79</v>
      </c>
      <c r="AW203" s="15" t="s">
        <v>33</v>
      </c>
      <c r="AX203" s="15" t="s">
        <v>72</v>
      </c>
      <c r="AY203" s="275" t="s">
        <v>162</v>
      </c>
    </row>
    <row r="204" s="13" customFormat="1">
      <c r="A204" s="13"/>
      <c r="B204" s="234"/>
      <c r="C204" s="235"/>
      <c r="D204" s="227" t="s">
        <v>175</v>
      </c>
      <c r="E204" s="236" t="s">
        <v>19</v>
      </c>
      <c r="F204" s="237" t="s">
        <v>79</v>
      </c>
      <c r="G204" s="235"/>
      <c r="H204" s="238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175</v>
      </c>
      <c r="AU204" s="244" t="s">
        <v>81</v>
      </c>
      <c r="AV204" s="13" t="s">
        <v>81</v>
      </c>
      <c r="AW204" s="13" t="s">
        <v>33</v>
      </c>
      <c r="AX204" s="13" t="s">
        <v>79</v>
      </c>
      <c r="AY204" s="244" t="s">
        <v>162</v>
      </c>
    </row>
    <row r="205" s="2" customFormat="1" ht="24.15" customHeight="1">
      <c r="A205" s="40"/>
      <c r="B205" s="41"/>
      <c r="C205" s="214" t="s">
        <v>422</v>
      </c>
      <c r="D205" s="214" t="s">
        <v>164</v>
      </c>
      <c r="E205" s="215" t="s">
        <v>940</v>
      </c>
      <c r="F205" s="216" t="s">
        <v>941</v>
      </c>
      <c r="G205" s="217" t="s">
        <v>300</v>
      </c>
      <c r="H205" s="218">
        <v>50</v>
      </c>
      <c r="I205" s="219"/>
      <c r="J205" s="220">
        <f>ROUND(I205*H205,2)</f>
        <v>0</v>
      </c>
      <c r="K205" s="216" t="s">
        <v>168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275</v>
      </c>
      <c r="AT205" s="225" t="s">
        <v>164</v>
      </c>
      <c r="AU205" s="225" t="s">
        <v>81</v>
      </c>
      <c r="AY205" s="19" t="s">
        <v>162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275</v>
      </c>
      <c r="BM205" s="225" t="s">
        <v>2662</v>
      </c>
    </row>
    <row r="206" s="2" customFormat="1">
      <c r="A206" s="40"/>
      <c r="B206" s="41"/>
      <c r="C206" s="42"/>
      <c r="D206" s="227" t="s">
        <v>171</v>
      </c>
      <c r="E206" s="42"/>
      <c r="F206" s="228" t="s">
        <v>943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171</v>
      </c>
      <c r="AU206" s="19" t="s">
        <v>81</v>
      </c>
    </row>
    <row r="207" s="2" customFormat="1">
      <c r="A207" s="40"/>
      <c r="B207" s="41"/>
      <c r="C207" s="42"/>
      <c r="D207" s="232" t="s">
        <v>173</v>
      </c>
      <c r="E207" s="42"/>
      <c r="F207" s="233" t="s">
        <v>944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173</v>
      </c>
      <c r="AU207" s="19" t="s">
        <v>81</v>
      </c>
    </row>
    <row r="208" s="2" customFormat="1" ht="16.5" customHeight="1">
      <c r="A208" s="40"/>
      <c r="B208" s="41"/>
      <c r="C208" s="256" t="s">
        <v>427</v>
      </c>
      <c r="D208" s="256" t="s">
        <v>237</v>
      </c>
      <c r="E208" s="257" t="s">
        <v>945</v>
      </c>
      <c r="F208" s="258" t="s">
        <v>946</v>
      </c>
      <c r="G208" s="259" t="s">
        <v>947</v>
      </c>
      <c r="H208" s="260">
        <v>52.799999999999997</v>
      </c>
      <c r="I208" s="261"/>
      <c r="J208" s="262">
        <f>ROUND(I208*H208,2)</f>
        <v>0</v>
      </c>
      <c r="K208" s="258" t="s">
        <v>168</v>
      </c>
      <c r="L208" s="263"/>
      <c r="M208" s="264" t="s">
        <v>19</v>
      </c>
      <c r="N208" s="265" t="s">
        <v>43</v>
      </c>
      <c r="O208" s="86"/>
      <c r="P208" s="223">
        <f>O208*H208</f>
        <v>0</v>
      </c>
      <c r="Q208" s="223">
        <v>0.001</v>
      </c>
      <c r="R208" s="223">
        <f>Q208*H208</f>
        <v>0.0528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378</v>
      </c>
      <c r="AT208" s="225" t="s">
        <v>237</v>
      </c>
      <c r="AU208" s="225" t="s">
        <v>81</v>
      </c>
      <c r="AY208" s="19" t="s">
        <v>162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275</v>
      </c>
      <c r="BM208" s="225" t="s">
        <v>2663</v>
      </c>
    </row>
    <row r="209" s="2" customFormat="1">
      <c r="A209" s="40"/>
      <c r="B209" s="41"/>
      <c r="C209" s="42"/>
      <c r="D209" s="227" t="s">
        <v>171</v>
      </c>
      <c r="E209" s="42"/>
      <c r="F209" s="228" t="s">
        <v>946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171</v>
      </c>
      <c r="AU209" s="19" t="s">
        <v>81</v>
      </c>
    </row>
    <row r="210" s="13" customFormat="1">
      <c r="A210" s="13"/>
      <c r="B210" s="234"/>
      <c r="C210" s="235"/>
      <c r="D210" s="227" t="s">
        <v>175</v>
      </c>
      <c r="E210" s="236" t="s">
        <v>19</v>
      </c>
      <c r="F210" s="237" t="s">
        <v>2664</v>
      </c>
      <c r="G210" s="235"/>
      <c r="H210" s="238">
        <v>48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175</v>
      </c>
      <c r="AU210" s="244" t="s">
        <v>81</v>
      </c>
      <c r="AV210" s="13" t="s">
        <v>81</v>
      </c>
      <c r="AW210" s="13" t="s">
        <v>33</v>
      </c>
      <c r="AX210" s="13" t="s">
        <v>79</v>
      </c>
      <c r="AY210" s="244" t="s">
        <v>162</v>
      </c>
    </row>
    <row r="211" s="13" customFormat="1">
      <c r="A211" s="13"/>
      <c r="B211" s="234"/>
      <c r="C211" s="235"/>
      <c r="D211" s="227" t="s">
        <v>175</v>
      </c>
      <c r="E211" s="235"/>
      <c r="F211" s="237" t="s">
        <v>2665</v>
      </c>
      <c r="G211" s="235"/>
      <c r="H211" s="238">
        <v>52.799999999999997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175</v>
      </c>
      <c r="AU211" s="244" t="s">
        <v>81</v>
      </c>
      <c r="AV211" s="13" t="s">
        <v>81</v>
      </c>
      <c r="AW211" s="13" t="s">
        <v>4</v>
      </c>
      <c r="AX211" s="13" t="s">
        <v>79</v>
      </c>
      <c r="AY211" s="244" t="s">
        <v>162</v>
      </c>
    </row>
    <row r="212" s="2" customFormat="1" ht="24.15" customHeight="1">
      <c r="A212" s="40"/>
      <c r="B212" s="41"/>
      <c r="C212" s="214" t="s">
        <v>433</v>
      </c>
      <c r="D212" s="214" t="s">
        <v>164</v>
      </c>
      <c r="E212" s="215" t="s">
        <v>2666</v>
      </c>
      <c r="F212" s="216" t="s">
        <v>2667</v>
      </c>
      <c r="G212" s="217" t="s">
        <v>300</v>
      </c>
      <c r="H212" s="218">
        <v>50</v>
      </c>
      <c r="I212" s="219"/>
      <c r="J212" s="220">
        <f>ROUND(I212*H212,2)</f>
        <v>0</v>
      </c>
      <c r="K212" s="216" t="s">
        <v>168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275</v>
      </c>
      <c r="AT212" s="225" t="s">
        <v>164</v>
      </c>
      <c r="AU212" s="225" t="s">
        <v>81</v>
      </c>
      <c r="AY212" s="19" t="s">
        <v>162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275</v>
      </c>
      <c r="BM212" s="225" t="s">
        <v>2668</v>
      </c>
    </row>
    <row r="213" s="2" customFormat="1">
      <c r="A213" s="40"/>
      <c r="B213" s="41"/>
      <c r="C213" s="42"/>
      <c r="D213" s="227" t="s">
        <v>171</v>
      </c>
      <c r="E213" s="42"/>
      <c r="F213" s="228" t="s">
        <v>2669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171</v>
      </c>
      <c r="AU213" s="19" t="s">
        <v>81</v>
      </c>
    </row>
    <row r="214" s="2" customFormat="1">
      <c r="A214" s="40"/>
      <c r="B214" s="41"/>
      <c r="C214" s="42"/>
      <c r="D214" s="232" t="s">
        <v>173</v>
      </c>
      <c r="E214" s="42"/>
      <c r="F214" s="233" t="s">
        <v>2670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173</v>
      </c>
      <c r="AU214" s="19" t="s">
        <v>81</v>
      </c>
    </row>
    <row r="215" s="2" customFormat="1" ht="16.5" customHeight="1">
      <c r="A215" s="40"/>
      <c r="B215" s="41"/>
      <c r="C215" s="256" t="s">
        <v>439</v>
      </c>
      <c r="D215" s="256" t="s">
        <v>237</v>
      </c>
      <c r="E215" s="257" t="s">
        <v>2671</v>
      </c>
      <c r="F215" s="258" t="s">
        <v>2672</v>
      </c>
      <c r="G215" s="259" t="s">
        <v>947</v>
      </c>
      <c r="H215" s="260">
        <v>34.649999999999999</v>
      </c>
      <c r="I215" s="261"/>
      <c r="J215" s="262">
        <f>ROUND(I215*H215,2)</f>
        <v>0</v>
      </c>
      <c r="K215" s="258" t="s">
        <v>168</v>
      </c>
      <c r="L215" s="263"/>
      <c r="M215" s="264" t="s">
        <v>19</v>
      </c>
      <c r="N215" s="265" t="s">
        <v>43</v>
      </c>
      <c r="O215" s="86"/>
      <c r="P215" s="223">
        <f>O215*H215</f>
        <v>0</v>
      </c>
      <c r="Q215" s="223">
        <v>0.001</v>
      </c>
      <c r="R215" s="223">
        <f>Q215*H215</f>
        <v>0.03465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378</v>
      </c>
      <c r="AT215" s="225" t="s">
        <v>237</v>
      </c>
      <c r="AU215" s="225" t="s">
        <v>81</v>
      </c>
      <c r="AY215" s="19" t="s">
        <v>162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275</v>
      </c>
      <c r="BM215" s="225" t="s">
        <v>2673</v>
      </c>
    </row>
    <row r="216" s="2" customFormat="1">
      <c r="A216" s="40"/>
      <c r="B216" s="41"/>
      <c r="C216" s="42"/>
      <c r="D216" s="227" t="s">
        <v>171</v>
      </c>
      <c r="E216" s="42"/>
      <c r="F216" s="228" t="s">
        <v>2672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171</v>
      </c>
      <c r="AU216" s="19" t="s">
        <v>81</v>
      </c>
    </row>
    <row r="217" s="13" customFormat="1">
      <c r="A217" s="13"/>
      <c r="B217" s="234"/>
      <c r="C217" s="235"/>
      <c r="D217" s="227" t="s">
        <v>175</v>
      </c>
      <c r="E217" s="236" t="s">
        <v>19</v>
      </c>
      <c r="F217" s="237" t="s">
        <v>2674</v>
      </c>
      <c r="G217" s="235"/>
      <c r="H217" s="238">
        <v>31.5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175</v>
      </c>
      <c r="AU217" s="244" t="s">
        <v>81</v>
      </c>
      <c r="AV217" s="13" t="s">
        <v>81</v>
      </c>
      <c r="AW217" s="13" t="s">
        <v>33</v>
      </c>
      <c r="AX217" s="13" t="s">
        <v>79</v>
      </c>
      <c r="AY217" s="244" t="s">
        <v>162</v>
      </c>
    </row>
    <row r="218" s="13" customFormat="1">
      <c r="A218" s="13"/>
      <c r="B218" s="234"/>
      <c r="C218" s="235"/>
      <c r="D218" s="227" t="s">
        <v>175</v>
      </c>
      <c r="E218" s="235"/>
      <c r="F218" s="237" t="s">
        <v>2675</v>
      </c>
      <c r="G218" s="235"/>
      <c r="H218" s="238">
        <v>34.649999999999999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175</v>
      </c>
      <c r="AU218" s="244" t="s">
        <v>81</v>
      </c>
      <c r="AV218" s="13" t="s">
        <v>81</v>
      </c>
      <c r="AW218" s="13" t="s">
        <v>4</v>
      </c>
      <c r="AX218" s="13" t="s">
        <v>79</v>
      </c>
      <c r="AY218" s="244" t="s">
        <v>162</v>
      </c>
    </row>
    <row r="219" s="2" customFormat="1" ht="16.5" customHeight="1">
      <c r="A219" s="40"/>
      <c r="B219" s="41"/>
      <c r="C219" s="214" t="s">
        <v>447</v>
      </c>
      <c r="D219" s="214" t="s">
        <v>164</v>
      </c>
      <c r="E219" s="215" t="s">
        <v>951</v>
      </c>
      <c r="F219" s="216" t="s">
        <v>952</v>
      </c>
      <c r="G219" s="217" t="s">
        <v>381</v>
      </c>
      <c r="H219" s="218">
        <v>51</v>
      </c>
      <c r="I219" s="219"/>
      <c r="J219" s="220">
        <f>ROUND(I219*H219,2)</f>
        <v>0</v>
      </c>
      <c r="K219" s="216" t="s">
        <v>168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275</v>
      </c>
      <c r="AT219" s="225" t="s">
        <v>164</v>
      </c>
      <c r="AU219" s="225" t="s">
        <v>81</v>
      </c>
      <c r="AY219" s="19" t="s">
        <v>162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275</v>
      </c>
      <c r="BM219" s="225" t="s">
        <v>2676</v>
      </c>
    </row>
    <row r="220" s="2" customFormat="1">
      <c r="A220" s="40"/>
      <c r="B220" s="41"/>
      <c r="C220" s="42"/>
      <c r="D220" s="227" t="s">
        <v>171</v>
      </c>
      <c r="E220" s="42"/>
      <c r="F220" s="228" t="s">
        <v>954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171</v>
      </c>
      <c r="AU220" s="19" t="s">
        <v>81</v>
      </c>
    </row>
    <row r="221" s="2" customFormat="1">
      <c r="A221" s="40"/>
      <c r="B221" s="41"/>
      <c r="C221" s="42"/>
      <c r="D221" s="232" t="s">
        <v>173</v>
      </c>
      <c r="E221" s="42"/>
      <c r="F221" s="233" t="s">
        <v>955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173</v>
      </c>
      <c r="AU221" s="19" t="s">
        <v>81</v>
      </c>
    </row>
    <row r="222" s="13" customFormat="1">
      <c r="A222" s="13"/>
      <c r="B222" s="234"/>
      <c r="C222" s="235"/>
      <c r="D222" s="227" t="s">
        <v>175</v>
      </c>
      <c r="E222" s="236" t="s">
        <v>19</v>
      </c>
      <c r="F222" s="237" t="s">
        <v>2677</v>
      </c>
      <c r="G222" s="235"/>
      <c r="H222" s="238">
        <v>51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175</v>
      </c>
      <c r="AU222" s="244" t="s">
        <v>81</v>
      </c>
      <c r="AV222" s="13" t="s">
        <v>81</v>
      </c>
      <c r="AW222" s="13" t="s">
        <v>33</v>
      </c>
      <c r="AX222" s="13" t="s">
        <v>72</v>
      </c>
      <c r="AY222" s="244" t="s">
        <v>162</v>
      </c>
    </row>
    <row r="223" s="14" customFormat="1">
      <c r="A223" s="14"/>
      <c r="B223" s="245"/>
      <c r="C223" s="246"/>
      <c r="D223" s="227" t="s">
        <v>175</v>
      </c>
      <c r="E223" s="247" t="s">
        <v>19</v>
      </c>
      <c r="F223" s="248" t="s">
        <v>177</v>
      </c>
      <c r="G223" s="246"/>
      <c r="H223" s="249">
        <v>51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175</v>
      </c>
      <c r="AU223" s="255" t="s">
        <v>81</v>
      </c>
      <c r="AV223" s="14" t="s">
        <v>169</v>
      </c>
      <c r="AW223" s="14" t="s">
        <v>33</v>
      </c>
      <c r="AX223" s="14" t="s">
        <v>79</v>
      </c>
      <c r="AY223" s="255" t="s">
        <v>162</v>
      </c>
    </row>
    <row r="224" s="2" customFormat="1" ht="16.5" customHeight="1">
      <c r="A224" s="40"/>
      <c r="B224" s="41"/>
      <c r="C224" s="256" t="s">
        <v>453</v>
      </c>
      <c r="D224" s="256" t="s">
        <v>237</v>
      </c>
      <c r="E224" s="257" t="s">
        <v>956</v>
      </c>
      <c r="F224" s="258" t="s">
        <v>957</v>
      </c>
      <c r="G224" s="259" t="s">
        <v>381</v>
      </c>
      <c r="H224" s="260">
        <v>9</v>
      </c>
      <c r="I224" s="261"/>
      <c r="J224" s="262">
        <f>ROUND(I224*H224,2)</f>
        <v>0</v>
      </c>
      <c r="K224" s="258" t="s">
        <v>168</v>
      </c>
      <c r="L224" s="263"/>
      <c r="M224" s="264" t="s">
        <v>19</v>
      </c>
      <c r="N224" s="265" t="s">
        <v>43</v>
      </c>
      <c r="O224" s="86"/>
      <c r="P224" s="223">
        <f>O224*H224</f>
        <v>0</v>
      </c>
      <c r="Q224" s="223">
        <v>0.00013999999999999999</v>
      </c>
      <c r="R224" s="223">
        <f>Q224*H224</f>
        <v>0.0012599999999999998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378</v>
      </c>
      <c r="AT224" s="225" t="s">
        <v>237</v>
      </c>
      <c r="AU224" s="225" t="s">
        <v>81</v>
      </c>
      <c r="AY224" s="19" t="s">
        <v>162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79</v>
      </c>
      <c r="BK224" s="226">
        <f>ROUND(I224*H224,2)</f>
        <v>0</v>
      </c>
      <c r="BL224" s="19" t="s">
        <v>275</v>
      </c>
      <c r="BM224" s="225" t="s">
        <v>2678</v>
      </c>
    </row>
    <row r="225" s="2" customFormat="1">
      <c r="A225" s="40"/>
      <c r="B225" s="41"/>
      <c r="C225" s="42"/>
      <c r="D225" s="227" t="s">
        <v>171</v>
      </c>
      <c r="E225" s="42"/>
      <c r="F225" s="228" t="s">
        <v>957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171</v>
      </c>
      <c r="AU225" s="19" t="s">
        <v>81</v>
      </c>
    </row>
    <row r="226" s="2" customFormat="1" ht="24.15" customHeight="1">
      <c r="A226" s="40"/>
      <c r="B226" s="41"/>
      <c r="C226" s="256" t="s">
        <v>460</v>
      </c>
      <c r="D226" s="256" t="s">
        <v>237</v>
      </c>
      <c r="E226" s="257" t="s">
        <v>2679</v>
      </c>
      <c r="F226" s="258" t="s">
        <v>2680</v>
      </c>
      <c r="G226" s="259" t="s">
        <v>381</v>
      </c>
      <c r="H226" s="260">
        <v>42</v>
      </c>
      <c r="I226" s="261"/>
      <c r="J226" s="262">
        <f>ROUND(I226*H226,2)</f>
        <v>0</v>
      </c>
      <c r="K226" s="258" t="s">
        <v>388</v>
      </c>
      <c r="L226" s="263"/>
      <c r="M226" s="264" t="s">
        <v>19</v>
      </c>
      <c r="N226" s="265" t="s">
        <v>43</v>
      </c>
      <c r="O226" s="86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5" t="s">
        <v>378</v>
      </c>
      <c r="AT226" s="225" t="s">
        <v>237</v>
      </c>
      <c r="AU226" s="225" t="s">
        <v>81</v>
      </c>
      <c r="AY226" s="19" t="s">
        <v>162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9" t="s">
        <v>79</v>
      </c>
      <c r="BK226" s="226">
        <f>ROUND(I226*H226,2)</f>
        <v>0</v>
      </c>
      <c r="BL226" s="19" t="s">
        <v>275</v>
      </c>
      <c r="BM226" s="225" t="s">
        <v>2681</v>
      </c>
    </row>
    <row r="227" s="2" customFormat="1">
      <c r="A227" s="40"/>
      <c r="B227" s="41"/>
      <c r="C227" s="42"/>
      <c r="D227" s="227" t="s">
        <v>171</v>
      </c>
      <c r="E227" s="42"/>
      <c r="F227" s="228" t="s">
        <v>2680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171</v>
      </c>
      <c r="AU227" s="19" t="s">
        <v>81</v>
      </c>
    </row>
    <row r="228" s="2" customFormat="1" ht="16.5" customHeight="1">
      <c r="A228" s="40"/>
      <c r="B228" s="41"/>
      <c r="C228" s="214" t="s">
        <v>467</v>
      </c>
      <c r="D228" s="214" t="s">
        <v>164</v>
      </c>
      <c r="E228" s="215" t="s">
        <v>959</v>
      </c>
      <c r="F228" s="216" t="s">
        <v>960</v>
      </c>
      <c r="G228" s="217" t="s">
        <v>381</v>
      </c>
      <c r="H228" s="218">
        <v>20</v>
      </c>
      <c r="I228" s="219"/>
      <c r="J228" s="220">
        <f>ROUND(I228*H228,2)</f>
        <v>0</v>
      </c>
      <c r="K228" s="216" t="s">
        <v>168</v>
      </c>
      <c r="L228" s="46"/>
      <c r="M228" s="221" t="s">
        <v>19</v>
      </c>
      <c r="N228" s="222" t="s">
        <v>43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275</v>
      </c>
      <c r="AT228" s="225" t="s">
        <v>164</v>
      </c>
      <c r="AU228" s="225" t="s">
        <v>81</v>
      </c>
      <c r="AY228" s="19" t="s">
        <v>162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79</v>
      </c>
      <c r="BK228" s="226">
        <f>ROUND(I228*H228,2)</f>
        <v>0</v>
      </c>
      <c r="BL228" s="19" t="s">
        <v>275</v>
      </c>
      <c r="BM228" s="225" t="s">
        <v>2682</v>
      </c>
    </row>
    <row r="229" s="2" customFormat="1">
      <c r="A229" s="40"/>
      <c r="B229" s="41"/>
      <c r="C229" s="42"/>
      <c r="D229" s="227" t="s">
        <v>171</v>
      </c>
      <c r="E229" s="42"/>
      <c r="F229" s="228" t="s">
        <v>962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171</v>
      </c>
      <c r="AU229" s="19" t="s">
        <v>81</v>
      </c>
    </row>
    <row r="230" s="2" customFormat="1">
      <c r="A230" s="40"/>
      <c r="B230" s="41"/>
      <c r="C230" s="42"/>
      <c r="D230" s="232" t="s">
        <v>173</v>
      </c>
      <c r="E230" s="42"/>
      <c r="F230" s="233" t="s">
        <v>963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173</v>
      </c>
      <c r="AU230" s="19" t="s">
        <v>81</v>
      </c>
    </row>
    <row r="231" s="2" customFormat="1" ht="24.15" customHeight="1">
      <c r="A231" s="40"/>
      <c r="B231" s="41"/>
      <c r="C231" s="256" t="s">
        <v>474</v>
      </c>
      <c r="D231" s="256" t="s">
        <v>237</v>
      </c>
      <c r="E231" s="257" t="s">
        <v>2683</v>
      </c>
      <c r="F231" s="258" t="s">
        <v>2684</v>
      </c>
      <c r="G231" s="259" t="s">
        <v>381</v>
      </c>
      <c r="H231" s="260">
        <v>20</v>
      </c>
      <c r="I231" s="261"/>
      <c r="J231" s="262">
        <f>ROUND(I231*H231,2)</f>
        <v>0</v>
      </c>
      <c r="K231" s="258" t="s">
        <v>168</v>
      </c>
      <c r="L231" s="263"/>
      <c r="M231" s="264" t="s">
        <v>19</v>
      </c>
      <c r="N231" s="265" t="s">
        <v>43</v>
      </c>
      <c r="O231" s="86"/>
      <c r="P231" s="223">
        <f>O231*H231</f>
        <v>0</v>
      </c>
      <c r="Q231" s="223">
        <v>0.00069999999999999999</v>
      </c>
      <c r="R231" s="223">
        <f>Q231*H231</f>
        <v>0.014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378</v>
      </c>
      <c r="AT231" s="225" t="s">
        <v>237</v>
      </c>
      <c r="AU231" s="225" t="s">
        <v>81</v>
      </c>
      <c r="AY231" s="19" t="s">
        <v>162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275</v>
      </c>
      <c r="BM231" s="225" t="s">
        <v>2685</v>
      </c>
    </row>
    <row r="232" s="2" customFormat="1">
      <c r="A232" s="40"/>
      <c r="B232" s="41"/>
      <c r="C232" s="42"/>
      <c r="D232" s="227" t="s">
        <v>171</v>
      </c>
      <c r="E232" s="42"/>
      <c r="F232" s="228" t="s">
        <v>2684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171</v>
      </c>
      <c r="AU232" s="19" t="s">
        <v>81</v>
      </c>
    </row>
    <row r="233" s="2" customFormat="1" ht="24.15" customHeight="1">
      <c r="A233" s="40"/>
      <c r="B233" s="41"/>
      <c r="C233" s="214" t="s">
        <v>479</v>
      </c>
      <c r="D233" s="214" t="s">
        <v>164</v>
      </c>
      <c r="E233" s="215" t="s">
        <v>2686</v>
      </c>
      <c r="F233" s="216" t="s">
        <v>2687</v>
      </c>
      <c r="G233" s="217" t="s">
        <v>381</v>
      </c>
      <c r="H233" s="218">
        <v>1</v>
      </c>
      <c r="I233" s="219"/>
      <c r="J233" s="220">
        <f>ROUND(I233*H233,2)</f>
        <v>0</v>
      </c>
      <c r="K233" s="216" t="s">
        <v>168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275</v>
      </c>
      <c r="AT233" s="225" t="s">
        <v>164</v>
      </c>
      <c r="AU233" s="225" t="s">
        <v>81</v>
      </c>
      <c r="AY233" s="19" t="s">
        <v>162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275</v>
      </c>
      <c r="BM233" s="225" t="s">
        <v>2688</v>
      </c>
    </row>
    <row r="234" s="2" customFormat="1">
      <c r="A234" s="40"/>
      <c r="B234" s="41"/>
      <c r="C234" s="42"/>
      <c r="D234" s="227" t="s">
        <v>171</v>
      </c>
      <c r="E234" s="42"/>
      <c r="F234" s="228" t="s">
        <v>2689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171</v>
      </c>
      <c r="AU234" s="19" t="s">
        <v>81</v>
      </c>
    </row>
    <row r="235" s="2" customFormat="1">
      <c r="A235" s="40"/>
      <c r="B235" s="41"/>
      <c r="C235" s="42"/>
      <c r="D235" s="232" t="s">
        <v>173</v>
      </c>
      <c r="E235" s="42"/>
      <c r="F235" s="233" t="s">
        <v>2690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173</v>
      </c>
      <c r="AU235" s="19" t="s">
        <v>81</v>
      </c>
    </row>
    <row r="236" s="2" customFormat="1" ht="24.15" customHeight="1">
      <c r="A236" s="40"/>
      <c r="B236" s="41"/>
      <c r="C236" s="256" t="s">
        <v>486</v>
      </c>
      <c r="D236" s="256" t="s">
        <v>237</v>
      </c>
      <c r="E236" s="257" t="s">
        <v>2691</v>
      </c>
      <c r="F236" s="258" t="s">
        <v>2692</v>
      </c>
      <c r="G236" s="259" t="s">
        <v>381</v>
      </c>
      <c r="H236" s="260">
        <v>1</v>
      </c>
      <c r="I236" s="261"/>
      <c r="J236" s="262">
        <f>ROUND(I236*H236,2)</f>
        <v>0</v>
      </c>
      <c r="K236" s="258" t="s">
        <v>388</v>
      </c>
      <c r="L236" s="263"/>
      <c r="M236" s="264" t="s">
        <v>19</v>
      </c>
      <c r="N236" s="265" t="s">
        <v>43</v>
      </c>
      <c r="O236" s="86"/>
      <c r="P236" s="223">
        <f>O236*H236</f>
        <v>0</v>
      </c>
      <c r="Q236" s="223">
        <v>0.00016000000000000001</v>
      </c>
      <c r="R236" s="223">
        <f>Q236*H236</f>
        <v>0.00016000000000000001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378</v>
      </c>
      <c r="AT236" s="225" t="s">
        <v>237</v>
      </c>
      <c r="AU236" s="225" t="s">
        <v>81</v>
      </c>
      <c r="AY236" s="19" t="s">
        <v>162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79</v>
      </c>
      <c r="BK236" s="226">
        <f>ROUND(I236*H236,2)</f>
        <v>0</v>
      </c>
      <c r="BL236" s="19" t="s">
        <v>275</v>
      </c>
      <c r="BM236" s="225" t="s">
        <v>2693</v>
      </c>
    </row>
    <row r="237" s="2" customFormat="1">
      <c r="A237" s="40"/>
      <c r="B237" s="41"/>
      <c r="C237" s="42"/>
      <c r="D237" s="227" t="s">
        <v>171</v>
      </c>
      <c r="E237" s="42"/>
      <c r="F237" s="228" t="s">
        <v>2692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171</v>
      </c>
      <c r="AU237" s="19" t="s">
        <v>81</v>
      </c>
    </row>
    <row r="238" s="2" customFormat="1" ht="16.5" customHeight="1">
      <c r="A238" s="40"/>
      <c r="B238" s="41"/>
      <c r="C238" s="214" t="s">
        <v>491</v>
      </c>
      <c r="D238" s="214" t="s">
        <v>164</v>
      </c>
      <c r="E238" s="215" t="s">
        <v>967</v>
      </c>
      <c r="F238" s="216" t="s">
        <v>968</v>
      </c>
      <c r="G238" s="217" t="s">
        <v>381</v>
      </c>
      <c r="H238" s="218">
        <v>62</v>
      </c>
      <c r="I238" s="219"/>
      <c r="J238" s="220">
        <f>ROUND(I238*H238,2)</f>
        <v>0</v>
      </c>
      <c r="K238" s="216" t="s">
        <v>388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275</v>
      </c>
      <c r="AT238" s="225" t="s">
        <v>164</v>
      </c>
      <c r="AU238" s="225" t="s">
        <v>81</v>
      </c>
      <c r="AY238" s="19" t="s">
        <v>162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275</v>
      </c>
      <c r="BM238" s="225" t="s">
        <v>2694</v>
      </c>
    </row>
    <row r="239" s="2" customFormat="1">
      <c r="A239" s="40"/>
      <c r="B239" s="41"/>
      <c r="C239" s="42"/>
      <c r="D239" s="227" t="s">
        <v>171</v>
      </c>
      <c r="E239" s="42"/>
      <c r="F239" s="228" t="s">
        <v>968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171</v>
      </c>
      <c r="AU239" s="19" t="s">
        <v>81</v>
      </c>
    </row>
    <row r="240" s="2" customFormat="1" ht="16.5" customHeight="1">
      <c r="A240" s="40"/>
      <c r="B240" s="41"/>
      <c r="C240" s="256" t="s">
        <v>497</v>
      </c>
      <c r="D240" s="256" t="s">
        <v>237</v>
      </c>
      <c r="E240" s="257" t="s">
        <v>970</v>
      </c>
      <c r="F240" s="258" t="s">
        <v>971</v>
      </c>
      <c r="G240" s="259" t="s">
        <v>381</v>
      </c>
      <c r="H240" s="260">
        <v>3</v>
      </c>
      <c r="I240" s="261"/>
      <c r="J240" s="262">
        <f>ROUND(I240*H240,2)</f>
        <v>0</v>
      </c>
      <c r="K240" s="258" t="s">
        <v>168</v>
      </c>
      <c r="L240" s="263"/>
      <c r="M240" s="264" t="s">
        <v>19</v>
      </c>
      <c r="N240" s="265" t="s">
        <v>43</v>
      </c>
      <c r="O240" s="86"/>
      <c r="P240" s="223">
        <f>O240*H240</f>
        <v>0</v>
      </c>
      <c r="Q240" s="223">
        <v>0.00029999999999999997</v>
      </c>
      <c r="R240" s="223">
        <f>Q240*H240</f>
        <v>0.00089999999999999998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378</v>
      </c>
      <c r="AT240" s="225" t="s">
        <v>237</v>
      </c>
      <c r="AU240" s="225" t="s">
        <v>81</v>
      </c>
      <c r="AY240" s="19" t="s">
        <v>162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79</v>
      </c>
      <c r="BK240" s="226">
        <f>ROUND(I240*H240,2)</f>
        <v>0</v>
      </c>
      <c r="BL240" s="19" t="s">
        <v>275</v>
      </c>
      <c r="BM240" s="225" t="s">
        <v>2695</v>
      </c>
    </row>
    <row r="241" s="2" customFormat="1">
      <c r="A241" s="40"/>
      <c r="B241" s="41"/>
      <c r="C241" s="42"/>
      <c r="D241" s="227" t="s">
        <v>171</v>
      </c>
      <c r="E241" s="42"/>
      <c r="F241" s="228" t="s">
        <v>971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171</v>
      </c>
      <c r="AU241" s="19" t="s">
        <v>81</v>
      </c>
    </row>
    <row r="242" s="2" customFormat="1" ht="24.15" customHeight="1">
      <c r="A242" s="40"/>
      <c r="B242" s="41"/>
      <c r="C242" s="214" t="s">
        <v>503</v>
      </c>
      <c r="D242" s="214" t="s">
        <v>164</v>
      </c>
      <c r="E242" s="215" t="s">
        <v>973</v>
      </c>
      <c r="F242" s="216" t="s">
        <v>974</v>
      </c>
      <c r="G242" s="217" t="s">
        <v>381</v>
      </c>
      <c r="H242" s="218">
        <v>1</v>
      </c>
      <c r="I242" s="219"/>
      <c r="J242" s="220">
        <f>ROUND(I242*H242,2)</f>
        <v>0</v>
      </c>
      <c r="K242" s="216" t="s">
        <v>168</v>
      </c>
      <c r="L242" s="46"/>
      <c r="M242" s="221" t="s">
        <v>19</v>
      </c>
      <c r="N242" s="222" t="s">
        <v>43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275</v>
      </c>
      <c r="AT242" s="225" t="s">
        <v>164</v>
      </c>
      <c r="AU242" s="225" t="s">
        <v>81</v>
      </c>
      <c r="AY242" s="19" t="s">
        <v>162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79</v>
      </c>
      <c r="BK242" s="226">
        <f>ROUND(I242*H242,2)</f>
        <v>0</v>
      </c>
      <c r="BL242" s="19" t="s">
        <v>275</v>
      </c>
      <c r="BM242" s="225" t="s">
        <v>2696</v>
      </c>
    </row>
    <row r="243" s="2" customFormat="1">
      <c r="A243" s="40"/>
      <c r="B243" s="41"/>
      <c r="C243" s="42"/>
      <c r="D243" s="227" t="s">
        <v>171</v>
      </c>
      <c r="E243" s="42"/>
      <c r="F243" s="228" t="s">
        <v>976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171</v>
      </c>
      <c r="AU243" s="19" t="s">
        <v>81</v>
      </c>
    </row>
    <row r="244" s="2" customFormat="1">
      <c r="A244" s="40"/>
      <c r="B244" s="41"/>
      <c r="C244" s="42"/>
      <c r="D244" s="232" t="s">
        <v>173</v>
      </c>
      <c r="E244" s="42"/>
      <c r="F244" s="233" t="s">
        <v>977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173</v>
      </c>
      <c r="AU244" s="19" t="s">
        <v>81</v>
      </c>
    </row>
    <row r="245" s="2" customFormat="1" ht="24.15" customHeight="1">
      <c r="A245" s="40"/>
      <c r="B245" s="41"/>
      <c r="C245" s="214" t="s">
        <v>510</v>
      </c>
      <c r="D245" s="214" t="s">
        <v>164</v>
      </c>
      <c r="E245" s="215" t="s">
        <v>986</v>
      </c>
      <c r="F245" s="216" t="s">
        <v>987</v>
      </c>
      <c r="G245" s="217" t="s">
        <v>212</v>
      </c>
      <c r="H245" s="218">
        <v>0.151</v>
      </c>
      <c r="I245" s="219"/>
      <c r="J245" s="220">
        <f>ROUND(I245*H245,2)</f>
        <v>0</v>
      </c>
      <c r="K245" s="216" t="s">
        <v>168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275</v>
      </c>
      <c r="AT245" s="225" t="s">
        <v>164</v>
      </c>
      <c r="AU245" s="225" t="s">
        <v>81</v>
      </c>
      <c r="AY245" s="19" t="s">
        <v>162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275</v>
      </c>
      <c r="BM245" s="225" t="s">
        <v>2697</v>
      </c>
    </row>
    <row r="246" s="2" customFormat="1">
      <c r="A246" s="40"/>
      <c r="B246" s="41"/>
      <c r="C246" s="42"/>
      <c r="D246" s="227" t="s">
        <v>171</v>
      </c>
      <c r="E246" s="42"/>
      <c r="F246" s="228" t="s">
        <v>989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171</v>
      </c>
      <c r="AU246" s="19" t="s">
        <v>81</v>
      </c>
    </row>
    <row r="247" s="2" customFormat="1">
      <c r="A247" s="40"/>
      <c r="B247" s="41"/>
      <c r="C247" s="42"/>
      <c r="D247" s="232" t="s">
        <v>173</v>
      </c>
      <c r="E247" s="42"/>
      <c r="F247" s="233" t="s">
        <v>990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173</v>
      </c>
      <c r="AU247" s="19" t="s">
        <v>81</v>
      </c>
    </row>
    <row r="248" s="12" customFormat="1" ht="25.92" customHeight="1">
      <c r="A248" s="12"/>
      <c r="B248" s="198"/>
      <c r="C248" s="199"/>
      <c r="D248" s="200" t="s">
        <v>71</v>
      </c>
      <c r="E248" s="201" t="s">
        <v>237</v>
      </c>
      <c r="F248" s="201" t="s">
        <v>991</v>
      </c>
      <c r="G248" s="199"/>
      <c r="H248" s="199"/>
      <c r="I248" s="202"/>
      <c r="J248" s="203">
        <f>BK248</f>
        <v>0</v>
      </c>
      <c r="K248" s="199"/>
      <c r="L248" s="204"/>
      <c r="M248" s="205"/>
      <c r="N248" s="206"/>
      <c r="O248" s="206"/>
      <c r="P248" s="207">
        <f>P249</f>
        <v>0</v>
      </c>
      <c r="Q248" s="206"/>
      <c r="R248" s="207">
        <f>R249</f>
        <v>0.0011999999999999999</v>
      </c>
      <c r="S248" s="206"/>
      <c r="T248" s="208">
        <f>T249</f>
        <v>0.032000000000000001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184</v>
      </c>
      <c r="AT248" s="210" t="s">
        <v>71</v>
      </c>
      <c r="AU248" s="210" t="s">
        <v>72</v>
      </c>
      <c r="AY248" s="209" t="s">
        <v>162</v>
      </c>
      <c r="BK248" s="211">
        <f>BK249</f>
        <v>0</v>
      </c>
    </row>
    <row r="249" s="12" customFormat="1" ht="22.8" customHeight="1">
      <c r="A249" s="12"/>
      <c r="B249" s="198"/>
      <c r="C249" s="199"/>
      <c r="D249" s="200" t="s">
        <v>71</v>
      </c>
      <c r="E249" s="212" t="s">
        <v>1017</v>
      </c>
      <c r="F249" s="212" t="s">
        <v>1018</v>
      </c>
      <c r="G249" s="199"/>
      <c r="H249" s="199"/>
      <c r="I249" s="202"/>
      <c r="J249" s="213">
        <f>BK249</f>
        <v>0</v>
      </c>
      <c r="K249" s="199"/>
      <c r="L249" s="204"/>
      <c r="M249" s="205"/>
      <c r="N249" s="206"/>
      <c r="O249" s="206"/>
      <c r="P249" s="207">
        <f>SUM(P250:P284)</f>
        <v>0</v>
      </c>
      <c r="Q249" s="206"/>
      <c r="R249" s="207">
        <f>SUM(R250:R284)</f>
        <v>0.0011999999999999999</v>
      </c>
      <c r="S249" s="206"/>
      <c r="T249" s="208">
        <f>SUM(T250:T284)</f>
        <v>0.032000000000000001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9" t="s">
        <v>184</v>
      </c>
      <c r="AT249" s="210" t="s">
        <v>71</v>
      </c>
      <c r="AU249" s="210" t="s">
        <v>79</v>
      </c>
      <c r="AY249" s="209" t="s">
        <v>162</v>
      </c>
      <c r="BK249" s="211">
        <f>SUM(BK250:BK284)</f>
        <v>0</v>
      </c>
    </row>
    <row r="250" s="2" customFormat="1" ht="24.15" customHeight="1">
      <c r="A250" s="40"/>
      <c r="B250" s="41"/>
      <c r="C250" s="214" t="s">
        <v>514</v>
      </c>
      <c r="D250" s="214" t="s">
        <v>164</v>
      </c>
      <c r="E250" s="215" t="s">
        <v>1026</v>
      </c>
      <c r="F250" s="216" t="s">
        <v>1027</v>
      </c>
      <c r="G250" s="217" t="s">
        <v>300</v>
      </c>
      <c r="H250" s="218">
        <v>18</v>
      </c>
      <c r="I250" s="219"/>
      <c r="J250" s="220">
        <f>ROUND(I250*H250,2)</f>
        <v>0</v>
      </c>
      <c r="K250" s="216" t="s">
        <v>168</v>
      </c>
      <c r="L250" s="46"/>
      <c r="M250" s="221" t="s">
        <v>19</v>
      </c>
      <c r="N250" s="222" t="s">
        <v>43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574</v>
      </c>
      <c r="AT250" s="225" t="s">
        <v>164</v>
      </c>
      <c r="AU250" s="225" t="s">
        <v>81</v>
      </c>
      <c r="AY250" s="19" t="s">
        <v>162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574</v>
      </c>
      <c r="BM250" s="225" t="s">
        <v>2698</v>
      </c>
    </row>
    <row r="251" s="2" customFormat="1">
      <c r="A251" s="40"/>
      <c r="B251" s="41"/>
      <c r="C251" s="42"/>
      <c r="D251" s="227" t="s">
        <v>171</v>
      </c>
      <c r="E251" s="42"/>
      <c r="F251" s="228" t="s">
        <v>1029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171</v>
      </c>
      <c r="AU251" s="19" t="s">
        <v>81</v>
      </c>
    </row>
    <row r="252" s="2" customFormat="1">
      <c r="A252" s="40"/>
      <c r="B252" s="41"/>
      <c r="C252" s="42"/>
      <c r="D252" s="232" t="s">
        <v>173</v>
      </c>
      <c r="E252" s="42"/>
      <c r="F252" s="233" t="s">
        <v>1030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173</v>
      </c>
      <c r="AU252" s="19" t="s">
        <v>81</v>
      </c>
    </row>
    <row r="253" s="2" customFormat="1" ht="24.15" customHeight="1">
      <c r="A253" s="40"/>
      <c r="B253" s="41"/>
      <c r="C253" s="214" t="s">
        <v>518</v>
      </c>
      <c r="D253" s="214" t="s">
        <v>164</v>
      </c>
      <c r="E253" s="215" t="s">
        <v>1052</v>
      </c>
      <c r="F253" s="216" t="s">
        <v>1053</v>
      </c>
      <c r="G253" s="217" t="s">
        <v>300</v>
      </c>
      <c r="H253" s="218">
        <v>18</v>
      </c>
      <c r="I253" s="219"/>
      <c r="J253" s="220">
        <f>ROUND(I253*H253,2)</f>
        <v>0</v>
      </c>
      <c r="K253" s="216" t="s">
        <v>168</v>
      </c>
      <c r="L253" s="46"/>
      <c r="M253" s="221" t="s">
        <v>19</v>
      </c>
      <c r="N253" s="222" t="s">
        <v>43</v>
      </c>
      <c r="O253" s="86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25" t="s">
        <v>574</v>
      </c>
      <c r="AT253" s="225" t="s">
        <v>164</v>
      </c>
      <c r="AU253" s="225" t="s">
        <v>81</v>
      </c>
      <c r="AY253" s="19" t="s">
        <v>162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9" t="s">
        <v>79</v>
      </c>
      <c r="BK253" s="226">
        <f>ROUND(I253*H253,2)</f>
        <v>0</v>
      </c>
      <c r="BL253" s="19" t="s">
        <v>574</v>
      </c>
      <c r="BM253" s="225" t="s">
        <v>2699</v>
      </c>
    </row>
    <row r="254" s="2" customFormat="1">
      <c r="A254" s="40"/>
      <c r="B254" s="41"/>
      <c r="C254" s="42"/>
      <c r="D254" s="227" t="s">
        <v>171</v>
      </c>
      <c r="E254" s="42"/>
      <c r="F254" s="228" t="s">
        <v>1055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171</v>
      </c>
      <c r="AU254" s="19" t="s">
        <v>81</v>
      </c>
    </row>
    <row r="255" s="2" customFormat="1">
      <c r="A255" s="40"/>
      <c r="B255" s="41"/>
      <c r="C255" s="42"/>
      <c r="D255" s="232" t="s">
        <v>173</v>
      </c>
      <c r="E255" s="42"/>
      <c r="F255" s="233" t="s">
        <v>1056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173</v>
      </c>
      <c r="AU255" s="19" t="s">
        <v>81</v>
      </c>
    </row>
    <row r="256" s="2" customFormat="1" ht="24.15" customHeight="1">
      <c r="A256" s="40"/>
      <c r="B256" s="41"/>
      <c r="C256" s="214" t="s">
        <v>524</v>
      </c>
      <c r="D256" s="214" t="s">
        <v>164</v>
      </c>
      <c r="E256" s="215" t="s">
        <v>1057</v>
      </c>
      <c r="F256" s="216" t="s">
        <v>1058</v>
      </c>
      <c r="G256" s="217" t="s">
        <v>245</v>
      </c>
      <c r="H256" s="218">
        <v>9</v>
      </c>
      <c r="I256" s="219"/>
      <c r="J256" s="220">
        <f>ROUND(I256*H256,2)</f>
        <v>0</v>
      </c>
      <c r="K256" s="216" t="s">
        <v>168</v>
      </c>
      <c r="L256" s="46"/>
      <c r="M256" s="221" t="s">
        <v>19</v>
      </c>
      <c r="N256" s="222" t="s">
        <v>43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574</v>
      </c>
      <c r="AT256" s="225" t="s">
        <v>164</v>
      </c>
      <c r="AU256" s="225" t="s">
        <v>81</v>
      </c>
      <c r="AY256" s="19" t="s">
        <v>162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79</v>
      </c>
      <c r="BK256" s="226">
        <f>ROUND(I256*H256,2)</f>
        <v>0</v>
      </c>
      <c r="BL256" s="19" t="s">
        <v>574</v>
      </c>
      <c r="BM256" s="225" t="s">
        <v>2700</v>
      </c>
    </row>
    <row r="257" s="2" customFormat="1">
      <c r="A257" s="40"/>
      <c r="B257" s="41"/>
      <c r="C257" s="42"/>
      <c r="D257" s="227" t="s">
        <v>171</v>
      </c>
      <c r="E257" s="42"/>
      <c r="F257" s="228" t="s">
        <v>1060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171</v>
      </c>
      <c r="AU257" s="19" t="s">
        <v>81</v>
      </c>
    </row>
    <row r="258" s="2" customFormat="1">
      <c r="A258" s="40"/>
      <c r="B258" s="41"/>
      <c r="C258" s="42"/>
      <c r="D258" s="232" t="s">
        <v>173</v>
      </c>
      <c r="E258" s="42"/>
      <c r="F258" s="233" t="s">
        <v>1061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173</v>
      </c>
      <c r="AU258" s="19" t="s">
        <v>81</v>
      </c>
    </row>
    <row r="259" s="2" customFormat="1" ht="24.15" customHeight="1">
      <c r="A259" s="40"/>
      <c r="B259" s="41"/>
      <c r="C259" s="214" t="s">
        <v>528</v>
      </c>
      <c r="D259" s="214" t="s">
        <v>164</v>
      </c>
      <c r="E259" s="215" t="s">
        <v>2701</v>
      </c>
      <c r="F259" s="216" t="s">
        <v>2702</v>
      </c>
      <c r="G259" s="217" t="s">
        <v>300</v>
      </c>
      <c r="H259" s="218">
        <v>8</v>
      </c>
      <c r="I259" s="219"/>
      <c r="J259" s="220">
        <f>ROUND(I259*H259,2)</f>
        <v>0</v>
      </c>
      <c r="K259" s="216" t="s">
        <v>168</v>
      </c>
      <c r="L259" s="46"/>
      <c r="M259" s="221" t="s">
        <v>19</v>
      </c>
      <c r="N259" s="222" t="s">
        <v>43</v>
      </c>
      <c r="O259" s="86"/>
      <c r="P259" s="223">
        <f>O259*H259</f>
        <v>0</v>
      </c>
      <c r="Q259" s="223">
        <v>0.00014999999999999999</v>
      </c>
      <c r="R259" s="223">
        <f>Q259*H259</f>
        <v>0.0011999999999999999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574</v>
      </c>
      <c r="AT259" s="225" t="s">
        <v>164</v>
      </c>
      <c r="AU259" s="225" t="s">
        <v>81</v>
      </c>
      <c r="AY259" s="19" t="s">
        <v>162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79</v>
      </c>
      <c r="BK259" s="226">
        <f>ROUND(I259*H259,2)</f>
        <v>0</v>
      </c>
      <c r="BL259" s="19" t="s">
        <v>574</v>
      </c>
      <c r="BM259" s="225" t="s">
        <v>2703</v>
      </c>
    </row>
    <row r="260" s="2" customFormat="1">
      <c r="A260" s="40"/>
      <c r="B260" s="41"/>
      <c r="C260" s="42"/>
      <c r="D260" s="227" t="s">
        <v>171</v>
      </c>
      <c r="E260" s="42"/>
      <c r="F260" s="228" t="s">
        <v>2704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171</v>
      </c>
      <c r="AU260" s="19" t="s">
        <v>81</v>
      </c>
    </row>
    <row r="261" s="2" customFormat="1">
      <c r="A261" s="40"/>
      <c r="B261" s="41"/>
      <c r="C261" s="42"/>
      <c r="D261" s="232" t="s">
        <v>173</v>
      </c>
      <c r="E261" s="42"/>
      <c r="F261" s="233" t="s">
        <v>2705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173</v>
      </c>
      <c r="AU261" s="19" t="s">
        <v>81</v>
      </c>
    </row>
    <row r="262" s="2" customFormat="1" ht="33" customHeight="1">
      <c r="A262" s="40"/>
      <c r="B262" s="41"/>
      <c r="C262" s="214" t="s">
        <v>536</v>
      </c>
      <c r="D262" s="214" t="s">
        <v>164</v>
      </c>
      <c r="E262" s="215" t="s">
        <v>1091</v>
      </c>
      <c r="F262" s="216" t="s">
        <v>1092</v>
      </c>
      <c r="G262" s="217" t="s">
        <v>381</v>
      </c>
      <c r="H262" s="218">
        <v>1</v>
      </c>
      <c r="I262" s="219"/>
      <c r="J262" s="220">
        <f>ROUND(I262*H262,2)</f>
        <v>0</v>
      </c>
      <c r="K262" s="216" t="s">
        <v>168</v>
      </c>
      <c r="L262" s="46"/>
      <c r="M262" s="221" t="s">
        <v>19</v>
      </c>
      <c r="N262" s="222" t="s">
        <v>43</v>
      </c>
      <c r="O262" s="86"/>
      <c r="P262" s="223">
        <f>O262*H262</f>
        <v>0</v>
      </c>
      <c r="Q262" s="223">
        <v>0</v>
      </c>
      <c r="R262" s="223">
        <f>Q262*H262</f>
        <v>0</v>
      </c>
      <c r="S262" s="223">
        <v>0.016</v>
      </c>
      <c r="T262" s="224">
        <f>S262*H262</f>
        <v>0.016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5" t="s">
        <v>574</v>
      </c>
      <c r="AT262" s="225" t="s">
        <v>164</v>
      </c>
      <c r="AU262" s="225" t="s">
        <v>81</v>
      </c>
      <c r="AY262" s="19" t="s">
        <v>162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9" t="s">
        <v>79</v>
      </c>
      <c r="BK262" s="226">
        <f>ROUND(I262*H262,2)</f>
        <v>0</v>
      </c>
      <c r="BL262" s="19" t="s">
        <v>574</v>
      </c>
      <c r="BM262" s="225" t="s">
        <v>2706</v>
      </c>
    </row>
    <row r="263" s="2" customFormat="1">
      <c r="A263" s="40"/>
      <c r="B263" s="41"/>
      <c r="C263" s="42"/>
      <c r="D263" s="227" t="s">
        <v>171</v>
      </c>
      <c r="E263" s="42"/>
      <c r="F263" s="228" t="s">
        <v>1094</v>
      </c>
      <c r="G263" s="42"/>
      <c r="H263" s="42"/>
      <c r="I263" s="229"/>
      <c r="J263" s="42"/>
      <c r="K263" s="42"/>
      <c r="L263" s="46"/>
      <c r="M263" s="230"/>
      <c r="N263" s="231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171</v>
      </c>
      <c r="AU263" s="19" t="s">
        <v>81</v>
      </c>
    </row>
    <row r="264" s="2" customFormat="1">
      <c r="A264" s="40"/>
      <c r="B264" s="41"/>
      <c r="C264" s="42"/>
      <c r="D264" s="232" t="s">
        <v>173</v>
      </c>
      <c r="E264" s="42"/>
      <c r="F264" s="233" t="s">
        <v>1095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173</v>
      </c>
      <c r="AU264" s="19" t="s">
        <v>81</v>
      </c>
    </row>
    <row r="265" s="2" customFormat="1" ht="24.15" customHeight="1">
      <c r="A265" s="40"/>
      <c r="B265" s="41"/>
      <c r="C265" s="214" t="s">
        <v>544</v>
      </c>
      <c r="D265" s="214" t="s">
        <v>164</v>
      </c>
      <c r="E265" s="215" t="s">
        <v>1096</v>
      </c>
      <c r="F265" s="216" t="s">
        <v>1097</v>
      </c>
      <c r="G265" s="217" t="s">
        <v>300</v>
      </c>
      <c r="H265" s="218">
        <v>8</v>
      </c>
      <c r="I265" s="219"/>
      <c r="J265" s="220">
        <f>ROUND(I265*H265,2)</f>
        <v>0</v>
      </c>
      <c r="K265" s="216" t="s">
        <v>168</v>
      </c>
      <c r="L265" s="46"/>
      <c r="M265" s="221" t="s">
        <v>19</v>
      </c>
      <c r="N265" s="222" t="s">
        <v>43</v>
      </c>
      <c r="O265" s="86"/>
      <c r="P265" s="223">
        <f>O265*H265</f>
        <v>0</v>
      </c>
      <c r="Q265" s="223">
        <v>0</v>
      </c>
      <c r="R265" s="223">
        <f>Q265*H265</f>
        <v>0</v>
      </c>
      <c r="S265" s="223">
        <v>0.002</v>
      </c>
      <c r="T265" s="224">
        <f>S265*H265</f>
        <v>0.016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574</v>
      </c>
      <c r="AT265" s="225" t="s">
        <v>164</v>
      </c>
      <c r="AU265" s="225" t="s">
        <v>81</v>
      </c>
      <c r="AY265" s="19" t="s">
        <v>162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79</v>
      </c>
      <c r="BK265" s="226">
        <f>ROUND(I265*H265,2)</f>
        <v>0</v>
      </c>
      <c r="BL265" s="19" t="s">
        <v>574</v>
      </c>
      <c r="BM265" s="225" t="s">
        <v>2707</v>
      </c>
    </row>
    <row r="266" s="2" customFormat="1">
      <c r="A266" s="40"/>
      <c r="B266" s="41"/>
      <c r="C266" s="42"/>
      <c r="D266" s="227" t="s">
        <v>171</v>
      </c>
      <c r="E266" s="42"/>
      <c r="F266" s="228" t="s">
        <v>1099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171</v>
      </c>
      <c r="AU266" s="19" t="s">
        <v>81</v>
      </c>
    </row>
    <row r="267" s="2" customFormat="1">
      <c r="A267" s="40"/>
      <c r="B267" s="41"/>
      <c r="C267" s="42"/>
      <c r="D267" s="232" t="s">
        <v>173</v>
      </c>
      <c r="E267" s="42"/>
      <c r="F267" s="233" t="s">
        <v>1100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173</v>
      </c>
      <c r="AU267" s="19" t="s">
        <v>81</v>
      </c>
    </row>
    <row r="268" s="2" customFormat="1" ht="21.75" customHeight="1">
      <c r="A268" s="40"/>
      <c r="B268" s="41"/>
      <c r="C268" s="214" t="s">
        <v>550</v>
      </c>
      <c r="D268" s="214" t="s">
        <v>164</v>
      </c>
      <c r="E268" s="215" t="s">
        <v>1101</v>
      </c>
      <c r="F268" s="216" t="s">
        <v>1102</v>
      </c>
      <c r="G268" s="217" t="s">
        <v>212</v>
      </c>
      <c r="H268" s="218">
        <v>0.032000000000000001</v>
      </c>
      <c r="I268" s="219"/>
      <c r="J268" s="220">
        <f>ROUND(I268*H268,2)</f>
        <v>0</v>
      </c>
      <c r="K268" s="216" t="s">
        <v>168</v>
      </c>
      <c r="L268" s="46"/>
      <c r="M268" s="221" t="s">
        <v>19</v>
      </c>
      <c r="N268" s="222" t="s">
        <v>43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574</v>
      </c>
      <c r="AT268" s="225" t="s">
        <v>164</v>
      </c>
      <c r="AU268" s="225" t="s">
        <v>81</v>
      </c>
      <c r="AY268" s="19" t="s">
        <v>162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79</v>
      </c>
      <c r="BK268" s="226">
        <f>ROUND(I268*H268,2)</f>
        <v>0</v>
      </c>
      <c r="BL268" s="19" t="s">
        <v>574</v>
      </c>
      <c r="BM268" s="225" t="s">
        <v>2708</v>
      </c>
    </row>
    <row r="269" s="2" customFormat="1">
      <c r="A269" s="40"/>
      <c r="B269" s="41"/>
      <c r="C269" s="42"/>
      <c r="D269" s="227" t="s">
        <v>171</v>
      </c>
      <c r="E269" s="42"/>
      <c r="F269" s="228" t="s">
        <v>1104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171</v>
      </c>
      <c r="AU269" s="19" t="s">
        <v>81</v>
      </c>
    </row>
    <row r="270" s="2" customFormat="1">
      <c r="A270" s="40"/>
      <c r="B270" s="41"/>
      <c r="C270" s="42"/>
      <c r="D270" s="232" t="s">
        <v>173</v>
      </c>
      <c r="E270" s="42"/>
      <c r="F270" s="233" t="s">
        <v>1105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173</v>
      </c>
      <c r="AU270" s="19" t="s">
        <v>81</v>
      </c>
    </row>
    <row r="271" s="2" customFormat="1" ht="24.15" customHeight="1">
      <c r="A271" s="40"/>
      <c r="B271" s="41"/>
      <c r="C271" s="214" t="s">
        <v>556</v>
      </c>
      <c r="D271" s="214" t="s">
        <v>164</v>
      </c>
      <c r="E271" s="215" t="s">
        <v>1106</v>
      </c>
      <c r="F271" s="216" t="s">
        <v>1107</v>
      </c>
      <c r="G271" s="217" t="s">
        <v>212</v>
      </c>
      <c r="H271" s="218">
        <v>0.28799999999999998</v>
      </c>
      <c r="I271" s="219"/>
      <c r="J271" s="220">
        <f>ROUND(I271*H271,2)</f>
        <v>0</v>
      </c>
      <c r="K271" s="216" t="s">
        <v>168</v>
      </c>
      <c r="L271" s="46"/>
      <c r="M271" s="221" t="s">
        <v>19</v>
      </c>
      <c r="N271" s="222" t="s">
        <v>43</v>
      </c>
      <c r="O271" s="86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5" t="s">
        <v>574</v>
      </c>
      <c r="AT271" s="225" t="s">
        <v>164</v>
      </c>
      <c r="AU271" s="225" t="s">
        <v>81</v>
      </c>
      <c r="AY271" s="19" t="s">
        <v>162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9" t="s">
        <v>79</v>
      </c>
      <c r="BK271" s="226">
        <f>ROUND(I271*H271,2)</f>
        <v>0</v>
      </c>
      <c r="BL271" s="19" t="s">
        <v>574</v>
      </c>
      <c r="BM271" s="225" t="s">
        <v>2709</v>
      </c>
    </row>
    <row r="272" s="2" customFormat="1">
      <c r="A272" s="40"/>
      <c r="B272" s="41"/>
      <c r="C272" s="42"/>
      <c r="D272" s="227" t="s">
        <v>171</v>
      </c>
      <c r="E272" s="42"/>
      <c r="F272" s="228" t="s">
        <v>1109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171</v>
      </c>
      <c r="AU272" s="19" t="s">
        <v>81</v>
      </c>
    </row>
    <row r="273" s="2" customFormat="1">
      <c r="A273" s="40"/>
      <c r="B273" s="41"/>
      <c r="C273" s="42"/>
      <c r="D273" s="232" t="s">
        <v>173</v>
      </c>
      <c r="E273" s="42"/>
      <c r="F273" s="233" t="s">
        <v>1110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173</v>
      </c>
      <c r="AU273" s="19" t="s">
        <v>81</v>
      </c>
    </row>
    <row r="274" s="13" customFormat="1">
      <c r="A274" s="13"/>
      <c r="B274" s="234"/>
      <c r="C274" s="235"/>
      <c r="D274" s="227" t="s">
        <v>175</v>
      </c>
      <c r="E274" s="236" t="s">
        <v>19</v>
      </c>
      <c r="F274" s="237" t="s">
        <v>1111</v>
      </c>
      <c r="G274" s="235"/>
      <c r="H274" s="238">
        <v>0.28799999999999998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175</v>
      </c>
      <c r="AU274" s="244" t="s">
        <v>81</v>
      </c>
      <c r="AV274" s="13" t="s">
        <v>81</v>
      </c>
      <c r="AW274" s="13" t="s">
        <v>33</v>
      </c>
      <c r="AX274" s="13" t="s">
        <v>72</v>
      </c>
      <c r="AY274" s="244" t="s">
        <v>162</v>
      </c>
    </row>
    <row r="275" s="14" customFormat="1">
      <c r="A275" s="14"/>
      <c r="B275" s="245"/>
      <c r="C275" s="246"/>
      <c r="D275" s="227" t="s">
        <v>175</v>
      </c>
      <c r="E275" s="247" t="s">
        <v>19</v>
      </c>
      <c r="F275" s="248" t="s">
        <v>177</v>
      </c>
      <c r="G275" s="246"/>
      <c r="H275" s="249">
        <v>0.28799999999999998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175</v>
      </c>
      <c r="AU275" s="255" t="s">
        <v>81</v>
      </c>
      <c r="AV275" s="14" t="s">
        <v>169</v>
      </c>
      <c r="AW275" s="14" t="s">
        <v>33</v>
      </c>
      <c r="AX275" s="14" t="s">
        <v>79</v>
      </c>
      <c r="AY275" s="255" t="s">
        <v>162</v>
      </c>
    </row>
    <row r="276" s="2" customFormat="1" ht="33" customHeight="1">
      <c r="A276" s="40"/>
      <c r="B276" s="41"/>
      <c r="C276" s="214" t="s">
        <v>562</v>
      </c>
      <c r="D276" s="214" t="s">
        <v>164</v>
      </c>
      <c r="E276" s="215" t="s">
        <v>1112</v>
      </c>
      <c r="F276" s="216" t="s">
        <v>1113</v>
      </c>
      <c r="G276" s="217" t="s">
        <v>212</v>
      </c>
      <c r="H276" s="218">
        <v>0.032000000000000001</v>
      </c>
      <c r="I276" s="219"/>
      <c r="J276" s="220">
        <f>ROUND(I276*H276,2)</f>
        <v>0</v>
      </c>
      <c r="K276" s="216" t="s">
        <v>168</v>
      </c>
      <c r="L276" s="46"/>
      <c r="M276" s="221" t="s">
        <v>19</v>
      </c>
      <c r="N276" s="222" t="s">
        <v>43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574</v>
      </c>
      <c r="AT276" s="225" t="s">
        <v>164</v>
      </c>
      <c r="AU276" s="225" t="s">
        <v>81</v>
      </c>
      <c r="AY276" s="19" t="s">
        <v>162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79</v>
      </c>
      <c r="BK276" s="226">
        <f>ROUND(I276*H276,2)</f>
        <v>0</v>
      </c>
      <c r="BL276" s="19" t="s">
        <v>574</v>
      </c>
      <c r="BM276" s="225" t="s">
        <v>2710</v>
      </c>
    </row>
    <row r="277" s="2" customFormat="1">
      <c r="A277" s="40"/>
      <c r="B277" s="41"/>
      <c r="C277" s="42"/>
      <c r="D277" s="227" t="s">
        <v>171</v>
      </c>
      <c r="E277" s="42"/>
      <c r="F277" s="228" t="s">
        <v>1115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171</v>
      </c>
      <c r="AU277" s="19" t="s">
        <v>81</v>
      </c>
    </row>
    <row r="278" s="2" customFormat="1">
      <c r="A278" s="40"/>
      <c r="B278" s="41"/>
      <c r="C278" s="42"/>
      <c r="D278" s="232" t="s">
        <v>173</v>
      </c>
      <c r="E278" s="42"/>
      <c r="F278" s="233" t="s">
        <v>1116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173</v>
      </c>
      <c r="AU278" s="19" t="s">
        <v>81</v>
      </c>
    </row>
    <row r="279" s="2" customFormat="1" ht="33" customHeight="1">
      <c r="A279" s="40"/>
      <c r="B279" s="41"/>
      <c r="C279" s="214" t="s">
        <v>568</v>
      </c>
      <c r="D279" s="214" t="s">
        <v>164</v>
      </c>
      <c r="E279" s="215" t="s">
        <v>1117</v>
      </c>
      <c r="F279" s="216" t="s">
        <v>1118</v>
      </c>
      <c r="G279" s="217" t="s">
        <v>212</v>
      </c>
      <c r="H279" s="218">
        <v>0.032000000000000001</v>
      </c>
      <c r="I279" s="219"/>
      <c r="J279" s="220">
        <f>ROUND(I279*H279,2)</f>
        <v>0</v>
      </c>
      <c r="K279" s="216" t="s">
        <v>168</v>
      </c>
      <c r="L279" s="46"/>
      <c r="M279" s="221" t="s">
        <v>19</v>
      </c>
      <c r="N279" s="222" t="s">
        <v>43</v>
      </c>
      <c r="O279" s="86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574</v>
      </c>
      <c r="AT279" s="225" t="s">
        <v>164</v>
      </c>
      <c r="AU279" s="225" t="s">
        <v>81</v>
      </c>
      <c r="AY279" s="19" t="s">
        <v>162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574</v>
      </c>
      <c r="BM279" s="225" t="s">
        <v>2711</v>
      </c>
    </row>
    <row r="280" s="2" customFormat="1">
      <c r="A280" s="40"/>
      <c r="B280" s="41"/>
      <c r="C280" s="42"/>
      <c r="D280" s="227" t="s">
        <v>171</v>
      </c>
      <c r="E280" s="42"/>
      <c r="F280" s="228" t="s">
        <v>1120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171</v>
      </c>
      <c r="AU280" s="19" t="s">
        <v>81</v>
      </c>
    </row>
    <row r="281" s="2" customFormat="1">
      <c r="A281" s="40"/>
      <c r="B281" s="41"/>
      <c r="C281" s="42"/>
      <c r="D281" s="232" t="s">
        <v>173</v>
      </c>
      <c r="E281" s="42"/>
      <c r="F281" s="233" t="s">
        <v>1121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173</v>
      </c>
      <c r="AU281" s="19" t="s">
        <v>81</v>
      </c>
    </row>
    <row r="282" s="2" customFormat="1" ht="24.15" customHeight="1">
      <c r="A282" s="40"/>
      <c r="B282" s="41"/>
      <c r="C282" s="214" t="s">
        <v>574</v>
      </c>
      <c r="D282" s="214" t="s">
        <v>164</v>
      </c>
      <c r="E282" s="215" t="s">
        <v>1122</v>
      </c>
      <c r="F282" s="216" t="s">
        <v>1123</v>
      </c>
      <c r="G282" s="217" t="s">
        <v>212</v>
      </c>
      <c r="H282" s="218">
        <v>0.001</v>
      </c>
      <c r="I282" s="219"/>
      <c r="J282" s="220">
        <f>ROUND(I282*H282,2)</f>
        <v>0</v>
      </c>
      <c r="K282" s="216" t="s">
        <v>168</v>
      </c>
      <c r="L282" s="46"/>
      <c r="M282" s="221" t="s">
        <v>19</v>
      </c>
      <c r="N282" s="222" t="s">
        <v>43</v>
      </c>
      <c r="O282" s="86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574</v>
      </c>
      <c r="AT282" s="225" t="s">
        <v>164</v>
      </c>
      <c r="AU282" s="225" t="s">
        <v>81</v>
      </c>
      <c r="AY282" s="19" t="s">
        <v>162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79</v>
      </c>
      <c r="BK282" s="226">
        <f>ROUND(I282*H282,2)</f>
        <v>0</v>
      </c>
      <c r="BL282" s="19" t="s">
        <v>574</v>
      </c>
      <c r="BM282" s="225" t="s">
        <v>2712</v>
      </c>
    </row>
    <row r="283" s="2" customFormat="1">
      <c r="A283" s="40"/>
      <c r="B283" s="41"/>
      <c r="C283" s="42"/>
      <c r="D283" s="227" t="s">
        <v>171</v>
      </c>
      <c r="E283" s="42"/>
      <c r="F283" s="228" t="s">
        <v>1125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171</v>
      </c>
      <c r="AU283" s="19" t="s">
        <v>81</v>
      </c>
    </row>
    <row r="284" s="2" customFormat="1">
      <c r="A284" s="40"/>
      <c r="B284" s="41"/>
      <c r="C284" s="42"/>
      <c r="D284" s="232" t="s">
        <v>173</v>
      </c>
      <c r="E284" s="42"/>
      <c r="F284" s="233" t="s">
        <v>1126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173</v>
      </c>
      <c r="AU284" s="19" t="s">
        <v>81</v>
      </c>
    </row>
    <row r="285" s="12" customFormat="1" ht="25.92" customHeight="1">
      <c r="A285" s="12"/>
      <c r="B285" s="198"/>
      <c r="C285" s="199"/>
      <c r="D285" s="200" t="s">
        <v>71</v>
      </c>
      <c r="E285" s="201" t="s">
        <v>1127</v>
      </c>
      <c r="F285" s="201" t="s">
        <v>1128</v>
      </c>
      <c r="G285" s="199"/>
      <c r="H285" s="199"/>
      <c r="I285" s="202"/>
      <c r="J285" s="203">
        <f>BK285</f>
        <v>0</v>
      </c>
      <c r="K285" s="199"/>
      <c r="L285" s="204"/>
      <c r="M285" s="205"/>
      <c r="N285" s="206"/>
      <c r="O285" s="206"/>
      <c r="P285" s="207">
        <f>SUM(P286:P288)</f>
        <v>0</v>
      </c>
      <c r="Q285" s="206"/>
      <c r="R285" s="207">
        <f>SUM(R286:R288)</f>
        <v>0</v>
      </c>
      <c r="S285" s="206"/>
      <c r="T285" s="208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9" t="s">
        <v>169</v>
      </c>
      <c r="AT285" s="210" t="s">
        <v>71</v>
      </c>
      <c r="AU285" s="210" t="s">
        <v>72</v>
      </c>
      <c r="AY285" s="209" t="s">
        <v>162</v>
      </c>
      <c r="BK285" s="211">
        <f>SUM(BK286:BK288)</f>
        <v>0</v>
      </c>
    </row>
    <row r="286" s="2" customFormat="1" ht="21.75" customHeight="1">
      <c r="A286" s="40"/>
      <c r="B286" s="41"/>
      <c r="C286" s="214" t="s">
        <v>580</v>
      </c>
      <c r="D286" s="214" t="s">
        <v>164</v>
      </c>
      <c r="E286" s="215" t="s">
        <v>1129</v>
      </c>
      <c r="F286" s="216" t="s">
        <v>1130</v>
      </c>
      <c r="G286" s="217" t="s">
        <v>1131</v>
      </c>
      <c r="H286" s="218">
        <v>8</v>
      </c>
      <c r="I286" s="219"/>
      <c r="J286" s="220">
        <f>ROUND(I286*H286,2)</f>
        <v>0</v>
      </c>
      <c r="K286" s="216" t="s">
        <v>168</v>
      </c>
      <c r="L286" s="46"/>
      <c r="M286" s="221" t="s">
        <v>19</v>
      </c>
      <c r="N286" s="222" t="s">
        <v>43</v>
      </c>
      <c r="O286" s="86"/>
      <c r="P286" s="223">
        <f>O286*H286</f>
        <v>0</v>
      </c>
      <c r="Q286" s="223">
        <v>0</v>
      </c>
      <c r="R286" s="223">
        <f>Q286*H286</f>
        <v>0</v>
      </c>
      <c r="S286" s="223">
        <v>0</v>
      </c>
      <c r="T286" s="224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5" t="s">
        <v>1132</v>
      </c>
      <c r="AT286" s="225" t="s">
        <v>164</v>
      </c>
      <c r="AU286" s="225" t="s">
        <v>79</v>
      </c>
      <c r="AY286" s="19" t="s">
        <v>162</v>
      </c>
      <c r="BE286" s="226">
        <f>IF(N286="základní",J286,0)</f>
        <v>0</v>
      </c>
      <c r="BF286" s="226">
        <f>IF(N286="snížená",J286,0)</f>
        <v>0</v>
      </c>
      <c r="BG286" s="226">
        <f>IF(N286="zákl. přenesená",J286,0)</f>
        <v>0</v>
      </c>
      <c r="BH286" s="226">
        <f>IF(N286="sníž. přenesená",J286,0)</f>
        <v>0</v>
      </c>
      <c r="BI286" s="226">
        <f>IF(N286="nulová",J286,0)</f>
        <v>0</v>
      </c>
      <c r="BJ286" s="19" t="s">
        <v>79</v>
      </c>
      <c r="BK286" s="226">
        <f>ROUND(I286*H286,2)</f>
        <v>0</v>
      </c>
      <c r="BL286" s="19" t="s">
        <v>1132</v>
      </c>
      <c r="BM286" s="225" t="s">
        <v>2713</v>
      </c>
    </row>
    <row r="287" s="2" customFormat="1">
      <c r="A287" s="40"/>
      <c r="B287" s="41"/>
      <c r="C287" s="42"/>
      <c r="D287" s="227" t="s">
        <v>171</v>
      </c>
      <c r="E287" s="42"/>
      <c r="F287" s="228" t="s">
        <v>1134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171</v>
      </c>
      <c r="AU287" s="19" t="s">
        <v>79</v>
      </c>
    </row>
    <row r="288" s="2" customFormat="1">
      <c r="A288" s="40"/>
      <c r="B288" s="41"/>
      <c r="C288" s="42"/>
      <c r="D288" s="232" t="s">
        <v>173</v>
      </c>
      <c r="E288" s="42"/>
      <c r="F288" s="233" t="s">
        <v>1135</v>
      </c>
      <c r="G288" s="42"/>
      <c r="H288" s="42"/>
      <c r="I288" s="229"/>
      <c r="J288" s="42"/>
      <c r="K288" s="42"/>
      <c r="L288" s="46"/>
      <c r="M288" s="276"/>
      <c r="N288" s="277"/>
      <c r="O288" s="278"/>
      <c r="P288" s="278"/>
      <c r="Q288" s="278"/>
      <c r="R288" s="278"/>
      <c r="S288" s="278"/>
      <c r="T288" s="279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173</v>
      </c>
      <c r="AU288" s="19" t="s">
        <v>79</v>
      </c>
    </row>
    <row r="289" s="2" customFormat="1" ht="6.96" customHeight="1">
      <c r="A289" s="40"/>
      <c r="B289" s="61"/>
      <c r="C289" s="62"/>
      <c r="D289" s="62"/>
      <c r="E289" s="62"/>
      <c r="F289" s="62"/>
      <c r="G289" s="62"/>
      <c r="H289" s="62"/>
      <c r="I289" s="62"/>
      <c r="J289" s="62"/>
      <c r="K289" s="62"/>
      <c r="L289" s="46"/>
      <c r="M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</row>
  </sheetData>
  <sheetProtection sheet="1" autoFilter="0" formatColumns="0" formatRows="0" objects="1" scenarios="1" spinCount="100000" saltValue="czaesDXpy/1pH0+2DAl1z6IRmJqjkL05Y4Y5mH/cVf32mQwXxn8z4VnYcH/uMgbfrjoLS824tTrXbilOKy9CVg==" hashValue="5nQvsA9W8aiomaVrZHO4WnYWLe9GuSnVQEvDeSnwtP/fWR3G+0U35cB2CKU6+EbjsUEHsM8rhapgChybEARi8Q==" algorithmName="SHA-512" password="CC35"/>
  <autoFilter ref="C90:K28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6" r:id="rId1" display="https://podminky.urs.cz/item/CS_URS_2026_01/735419115"/>
    <hyperlink ref="F101" r:id="rId2" display="https://podminky.urs.cz/item/CS_URS_2026_01/998735121"/>
    <hyperlink ref="F105" r:id="rId3" display="https://podminky.urs.cz/item/CS_URS_2026_01/741112002"/>
    <hyperlink ref="F110" r:id="rId4" display="https://podminky.urs.cz/item/CS_URS_2026_01/741112062"/>
    <hyperlink ref="F117" r:id="rId5" display="https://podminky.urs.cz/item/CS_URS_2026_01/741120501"/>
    <hyperlink ref="F124" r:id="rId6" display="https://podminky.urs.cz/item/CS_URS_2026_01/741122032"/>
    <hyperlink ref="F131" r:id="rId7" display="https://podminky.urs.cz/item/CS_URS_2026_01/741122211"/>
    <hyperlink ref="F144" r:id="rId8" display="https://podminky.urs.cz/item/CS_URS_2026_01/741122231"/>
    <hyperlink ref="F151" r:id="rId9" display="https://podminky.urs.cz/item/CS_URS_2026_01/741130001"/>
    <hyperlink ref="F154" r:id="rId10" display="https://podminky.urs.cz/item/CS_URS_2026_01/741130004"/>
    <hyperlink ref="F157" r:id="rId11" display="https://podminky.urs.cz/item/CS_URS_2026_01/741130025"/>
    <hyperlink ref="F162" r:id="rId12" display="https://podminky.urs.cz/item/CS_URS_2026_01/741310101"/>
    <hyperlink ref="F171" r:id="rId13" display="https://podminky.urs.cz/item/CS_URS_2026_01/741310122"/>
    <hyperlink ref="F180" r:id="rId14" display="https://podminky.urs.cz/item/CS_URS_2026_01/741313002"/>
    <hyperlink ref="F187" r:id="rId15" display="https://podminky.urs.cz/item/CS_URS_2026_01/741320165"/>
    <hyperlink ref="F192" r:id="rId16" display="https://podminky.urs.cz/item/CS_URS_2026_01/741372062"/>
    <hyperlink ref="F200" r:id="rId17" display="https://podminky.urs.cz/item/CS_URS_2026_01/741372067"/>
    <hyperlink ref="F207" r:id="rId18" display="https://podminky.urs.cz/item/CS_URS_2026_01/741410021"/>
    <hyperlink ref="F214" r:id="rId19" display="https://podminky.urs.cz/item/CS_URS_2026_01/741410041"/>
    <hyperlink ref="F221" r:id="rId20" display="https://podminky.urs.cz/item/CS_URS_2026_01/741420020"/>
    <hyperlink ref="F230" r:id="rId21" display="https://podminky.urs.cz/item/CS_URS_2026_01/741420021"/>
    <hyperlink ref="F235" r:id="rId22" display="https://podminky.urs.cz/item/CS_URS_2026_01/741420031"/>
    <hyperlink ref="F244" r:id="rId23" display="https://podminky.urs.cz/item/CS_URS_2026_01/741810002"/>
    <hyperlink ref="F247" r:id="rId24" display="https://podminky.urs.cz/item/CS_URS_2026_01/998741121"/>
    <hyperlink ref="F252" r:id="rId25" display="https://podminky.urs.cz/item/CS_URS_2026_01/460161172"/>
    <hyperlink ref="F255" r:id="rId26" display="https://podminky.urs.cz/item/CS_URS_2026_01/460431182"/>
    <hyperlink ref="F258" r:id="rId27" display="https://podminky.urs.cz/item/CS_URS_2026_01/460481122"/>
    <hyperlink ref="F261" r:id="rId28" display="https://podminky.urs.cz/item/CS_URS_2026_01/460941211"/>
    <hyperlink ref="F264" r:id="rId29" display="https://podminky.urs.cz/item/CS_URS_2026_01/468081314"/>
    <hyperlink ref="F267" r:id="rId30" display="https://podminky.urs.cz/item/CS_URS_2026_01/468101411"/>
    <hyperlink ref="F270" r:id="rId31" display="https://podminky.urs.cz/item/CS_URS_2026_01/469972212"/>
    <hyperlink ref="F273" r:id="rId32" display="https://podminky.urs.cz/item/CS_URS_2026_01/469972222"/>
    <hyperlink ref="F278" r:id="rId33" display="https://podminky.urs.cz/item/CS_URS_2026_01/469972312"/>
    <hyperlink ref="F281" r:id="rId34" display="https://podminky.urs.cz/item/CS_URS_2026_01/469973116"/>
    <hyperlink ref="F284" r:id="rId35" display="https://podminky.urs.cz/item/CS_URS_2026_01/469981111"/>
    <hyperlink ref="F288" r:id="rId36" display="https://podminky.urs.cz/item/CS_URS_2026_01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124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Komplexní revitalizace budov Závodu Míru č. 339/144 a č. 303/142, K. Vary - přípravné práce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125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2714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5. 3. 2026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ROUND(J88,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ROUND((SUM(BE88:BE211)),  2)</f>
        <v>0</v>
      </c>
      <c r="G33" s="40"/>
      <c r="H33" s="40"/>
      <c r="I33" s="159">
        <v>0.20999999999999999</v>
      </c>
      <c r="J33" s="158">
        <f>ROUND(((SUM(BE88:BE211))*I33),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ROUND((SUM(BF88:BF211)),  2)</f>
        <v>0</v>
      </c>
      <c r="G34" s="40"/>
      <c r="H34" s="40"/>
      <c r="I34" s="159">
        <v>0.12</v>
      </c>
      <c r="J34" s="158">
        <f>ROUND(((SUM(BF88:BF211))*I34),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ROUND((SUM(BG88:BG211)),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ROUND((SUM(BH88:BH211)),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ROUND((SUM(BI88:BI211)),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Komplexní revitalizace budov Závodu Míru č. 339/144 a č. 303/142, K. Vary - přípravné práce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Sklad nářadí a příslušenství hřiště, přístřešek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p.p.č.339/144 a 303/142, k.ú. Stará Role</v>
      </c>
      <c r="G52" s="42"/>
      <c r="H52" s="42"/>
      <c r="I52" s="34" t="s">
        <v>23</v>
      </c>
      <c r="J52" s="74" t="str">
        <f>IF(J12="","",J12)</f>
        <v>5. 3. 2026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Základní škola a střední škola K. Vary, p. o.</v>
      </c>
      <c r="G54" s="42"/>
      <c r="H54" s="42"/>
      <c r="I54" s="34" t="s">
        <v>31</v>
      </c>
      <c r="J54" s="38" t="str">
        <f>E21</f>
        <v>Ing. arch. Břetislav Kubíček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130</v>
      </c>
      <c r="D57" s="173"/>
      <c r="E57" s="173"/>
      <c r="F57" s="173"/>
      <c r="G57" s="173"/>
      <c r="H57" s="173"/>
      <c r="I57" s="173"/>
      <c r="J57" s="174" t="s">
        <v>131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132</v>
      </c>
    </row>
    <row r="60" s="9" customFormat="1" ht="24.96" customHeight="1">
      <c r="A60" s="9"/>
      <c r="B60" s="176"/>
      <c r="C60" s="177"/>
      <c r="D60" s="178" t="s">
        <v>133</v>
      </c>
      <c r="E60" s="179"/>
      <c r="F60" s="179"/>
      <c r="G60" s="179"/>
      <c r="H60" s="179"/>
      <c r="I60" s="179"/>
      <c r="J60" s="180">
        <f>J89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134</v>
      </c>
      <c r="E61" s="184"/>
      <c r="F61" s="184"/>
      <c r="G61" s="184"/>
      <c r="H61" s="184"/>
      <c r="I61" s="184"/>
      <c r="J61" s="185">
        <f>J90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136</v>
      </c>
      <c r="E62" s="184"/>
      <c r="F62" s="184"/>
      <c r="G62" s="184"/>
      <c r="H62" s="184"/>
      <c r="I62" s="184"/>
      <c r="J62" s="185">
        <f>J124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138</v>
      </c>
      <c r="E63" s="184"/>
      <c r="F63" s="184"/>
      <c r="G63" s="184"/>
      <c r="H63" s="184"/>
      <c r="I63" s="184"/>
      <c r="J63" s="185">
        <f>J129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141</v>
      </c>
      <c r="E64" s="184"/>
      <c r="F64" s="184"/>
      <c r="G64" s="184"/>
      <c r="H64" s="184"/>
      <c r="I64" s="184"/>
      <c r="J64" s="185">
        <f>J149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1468</v>
      </c>
      <c r="E65" s="184"/>
      <c r="F65" s="184"/>
      <c r="G65" s="184"/>
      <c r="H65" s="184"/>
      <c r="I65" s="184"/>
      <c r="J65" s="185">
        <f>J174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142</v>
      </c>
      <c r="E66" s="184"/>
      <c r="F66" s="184"/>
      <c r="G66" s="184"/>
      <c r="H66" s="184"/>
      <c r="I66" s="184"/>
      <c r="J66" s="185">
        <f>J188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143</v>
      </c>
      <c r="E67" s="179"/>
      <c r="F67" s="179"/>
      <c r="G67" s="179"/>
      <c r="H67" s="179"/>
      <c r="I67" s="179"/>
      <c r="J67" s="180">
        <f>J195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1474</v>
      </c>
      <c r="E68" s="184"/>
      <c r="F68" s="184"/>
      <c r="G68" s="184"/>
      <c r="H68" s="184"/>
      <c r="I68" s="184"/>
      <c r="J68" s="185">
        <f>J196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147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71" t="str">
        <f>E7</f>
        <v>Komplexní revitalizace budov Závodu Míru č. 339/144 a č. 303/142, K. Vary - přípravné práce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125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06 - Sklad nářadí a příslušenství hřiště, přístřešek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p.p.č.339/144 a 303/142, k.ú. Stará Role</v>
      </c>
      <c r="G82" s="42"/>
      <c r="H82" s="42"/>
      <c r="I82" s="34" t="s">
        <v>23</v>
      </c>
      <c r="J82" s="74" t="str">
        <f>IF(J12="","",J12)</f>
        <v>5. 3. 2026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25</v>
      </c>
      <c r="D84" s="42"/>
      <c r="E84" s="42"/>
      <c r="F84" s="29" t="str">
        <f>E15</f>
        <v>Základní škola a střední škola K. Vary, p. o.</v>
      </c>
      <c r="G84" s="42"/>
      <c r="H84" s="42"/>
      <c r="I84" s="34" t="s">
        <v>31</v>
      </c>
      <c r="J84" s="38" t="str">
        <f>E21</f>
        <v>Ing. arch. Břetislav Kubíček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>Bc. Martin Frous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87"/>
      <c r="B87" s="188"/>
      <c r="C87" s="189" t="s">
        <v>148</v>
      </c>
      <c r="D87" s="190" t="s">
        <v>57</v>
      </c>
      <c r="E87" s="190" t="s">
        <v>53</v>
      </c>
      <c r="F87" s="190" t="s">
        <v>54</v>
      </c>
      <c r="G87" s="190" t="s">
        <v>149</v>
      </c>
      <c r="H87" s="190" t="s">
        <v>150</v>
      </c>
      <c r="I87" s="190" t="s">
        <v>151</v>
      </c>
      <c r="J87" s="190" t="s">
        <v>131</v>
      </c>
      <c r="K87" s="191" t="s">
        <v>152</v>
      </c>
      <c r="L87" s="192"/>
      <c r="M87" s="94" t="s">
        <v>19</v>
      </c>
      <c r="N87" s="95" t="s">
        <v>42</v>
      </c>
      <c r="O87" s="95" t="s">
        <v>153</v>
      </c>
      <c r="P87" s="95" t="s">
        <v>154</v>
      </c>
      <c r="Q87" s="95" t="s">
        <v>155</v>
      </c>
      <c r="R87" s="95" t="s">
        <v>156</v>
      </c>
      <c r="S87" s="95" t="s">
        <v>157</v>
      </c>
      <c r="T87" s="96" t="s">
        <v>158</v>
      </c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="2" customFormat="1" ht="22.8" customHeight="1">
      <c r="A88" s="40"/>
      <c r="B88" s="41"/>
      <c r="C88" s="101" t="s">
        <v>159</v>
      </c>
      <c r="D88" s="42"/>
      <c r="E88" s="42"/>
      <c r="F88" s="42"/>
      <c r="G88" s="42"/>
      <c r="H88" s="42"/>
      <c r="I88" s="42"/>
      <c r="J88" s="193">
        <f>BK88</f>
        <v>0</v>
      </c>
      <c r="K88" s="42"/>
      <c r="L88" s="46"/>
      <c r="M88" s="97"/>
      <c r="N88" s="194"/>
      <c r="O88" s="98"/>
      <c r="P88" s="195">
        <f>P89+P195</f>
        <v>0</v>
      </c>
      <c r="Q88" s="98"/>
      <c r="R88" s="195">
        <f>R89+R195</f>
        <v>121.4574652</v>
      </c>
      <c r="S88" s="98"/>
      <c r="T88" s="196">
        <f>T89+T195</f>
        <v>9.6375000000000011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132</v>
      </c>
      <c r="BK88" s="197">
        <f>BK89+BK195</f>
        <v>0</v>
      </c>
    </row>
    <row r="89" s="12" customFormat="1" ht="25.92" customHeight="1">
      <c r="A89" s="12"/>
      <c r="B89" s="198"/>
      <c r="C89" s="199"/>
      <c r="D89" s="200" t="s">
        <v>71</v>
      </c>
      <c r="E89" s="201" t="s">
        <v>160</v>
      </c>
      <c r="F89" s="201" t="s">
        <v>161</v>
      </c>
      <c r="G89" s="199"/>
      <c r="H89" s="199"/>
      <c r="I89" s="202"/>
      <c r="J89" s="203">
        <f>BK89</f>
        <v>0</v>
      </c>
      <c r="K89" s="199"/>
      <c r="L89" s="204"/>
      <c r="M89" s="205"/>
      <c r="N89" s="206"/>
      <c r="O89" s="206"/>
      <c r="P89" s="207">
        <f>P90+P124+P129+P149+P174+P188</f>
        <v>0</v>
      </c>
      <c r="Q89" s="206"/>
      <c r="R89" s="207">
        <f>R90+R124+R129+R149+R174+R188</f>
        <v>121.40941720000001</v>
      </c>
      <c r="S89" s="206"/>
      <c r="T89" s="208">
        <f>T90+T124+T129+T149+T174+T188</f>
        <v>9.6375000000000011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9" t="s">
        <v>79</v>
      </c>
      <c r="AT89" s="210" t="s">
        <v>71</v>
      </c>
      <c r="AU89" s="210" t="s">
        <v>72</v>
      </c>
      <c r="AY89" s="209" t="s">
        <v>162</v>
      </c>
      <c r="BK89" s="211">
        <f>BK90+BK124+BK129+BK149+BK174+BK188</f>
        <v>0</v>
      </c>
    </row>
    <row r="90" s="12" customFormat="1" ht="22.8" customHeight="1">
      <c r="A90" s="12"/>
      <c r="B90" s="198"/>
      <c r="C90" s="199"/>
      <c r="D90" s="200" t="s">
        <v>71</v>
      </c>
      <c r="E90" s="212" t="s">
        <v>79</v>
      </c>
      <c r="F90" s="212" t="s">
        <v>163</v>
      </c>
      <c r="G90" s="199"/>
      <c r="H90" s="199"/>
      <c r="I90" s="202"/>
      <c r="J90" s="213">
        <f>BK90</f>
        <v>0</v>
      </c>
      <c r="K90" s="199"/>
      <c r="L90" s="204"/>
      <c r="M90" s="205"/>
      <c r="N90" s="206"/>
      <c r="O90" s="206"/>
      <c r="P90" s="207">
        <f>SUM(P91:P123)</f>
        <v>0</v>
      </c>
      <c r="Q90" s="206"/>
      <c r="R90" s="207">
        <f>SUM(R91:R123)</f>
        <v>0</v>
      </c>
      <c r="S90" s="206"/>
      <c r="T90" s="208">
        <f>SUM(T91:T123)</f>
        <v>9.6375000000000011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79</v>
      </c>
      <c r="AT90" s="210" t="s">
        <v>71</v>
      </c>
      <c r="AU90" s="210" t="s">
        <v>79</v>
      </c>
      <c r="AY90" s="209" t="s">
        <v>162</v>
      </c>
      <c r="BK90" s="211">
        <f>SUM(BK91:BK123)</f>
        <v>0</v>
      </c>
    </row>
    <row r="91" s="2" customFormat="1" ht="24.15" customHeight="1">
      <c r="A91" s="40"/>
      <c r="B91" s="41"/>
      <c r="C91" s="214" t="s">
        <v>79</v>
      </c>
      <c r="D91" s="214" t="s">
        <v>164</v>
      </c>
      <c r="E91" s="215" t="s">
        <v>2715</v>
      </c>
      <c r="F91" s="216" t="s">
        <v>2716</v>
      </c>
      <c r="G91" s="217" t="s">
        <v>245</v>
      </c>
      <c r="H91" s="218">
        <v>26.5</v>
      </c>
      <c r="I91" s="219"/>
      <c r="J91" s="220">
        <f>ROUND(I91*H91,2)</f>
        <v>0</v>
      </c>
      <c r="K91" s="216" t="s">
        <v>168</v>
      </c>
      <c r="L91" s="46"/>
      <c r="M91" s="221" t="s">
        <v>19</v>
      </c>
      <c r="N91" s="222" t="s">
        <v>43</v>
      </c>
      <c r="O91" s="86"/>
      <c r="P91" s="223">
        <f>O91*H91</f>
        <v>0</v>
      </c>
      <c r="Q91" s="223">
        <v>0</v>
      </c>
      <c r="R91" s="223">
        <f>Q91*H91</f>
        <v>0</v>
      </c>
      <c r="S91" s="223">
        <v>0.32500000000000001</v>
      </c>
      <c r="T91" s="224">
        <f>S91*H91</f>
        <v>8.6125000000000007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25" t="s">
        <v>169</v>
      </c>
      <c r="AT91" s="225" t="s">
        <v>164</v>
      </c>
      <c r="AU91" s="225" t="s">
        <v>81</v>
      </c>
      <c r="AY91" s="19" t="s">
        <v>162</v>
      </c>
      <c r="BE91" s="226">
        <f>IF(N91="základní",J91,0)</f>
        <v>0</v>
      </c>
      <c r="BF91" s="226">
        <f>IF(N91="snížená",J91,0)</f>
        <v>0</v>
      </c>
      <c r="BG91" s="226">
        <f>IF(N91="zákl. přenesená",J91,0)</f>
        <v>0</v>
      </c>
      <c r="BH91" s="226">
        <f>IF(N91="sníž. přenesená",J91,0)</f>
        <v>0</v>
      </c>
      <c r="BI91" s="226">
        <f>IF(N91="nulová",J91,0)</f>
        <v>0</v>
      </c>
      <c r="BJ91" s="19" t="s">
        <v>79</v>
      </c>
      <c r="BK91" s="226">
        <f>ROUND(I91*H91,2)</f>
        <v>0</v>
      </c>
      <c r="BL91" s="19" t="s">
        <v>169</v>
      </c>
      <c r="BM91" s="225" t="s">
        <v>2717</v>
      </c>
    </row>
    <row r="92" s="2" customFormat="1">
      <c r="A92" s="40"/>
      <c r="B92" s="41"/>
      <c r="C92" s="42"/>
      <c r="D92" s="227" t="s">
        <v>171</v>
      </c>
      <c r="E92" s="42"/>
      <c r="F92" s="228" t="s">
        <v>2718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171</v>
      </c>
      <c r="AU92" s="19" t="s">
        <v>81</v>
      </c>
    </row>
    <row r="93" s="2" customFormat="1">
      <c r="A93" s="40"/>
      <c r="B93" s="41"/>
      <c r="C93" s="42"/>
      <c r="D93" s="232" t="s">
        <v>173</v>
      </c>
      <c r="E93" s="42"/>
      <c r="F93" s="233" t="s">
        <v>2719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173</v>
      </c>
      <c r="AU93" s="19" t="s">
        <v>81</v>
      </c>
    </row>
    <row r="94" s="13" customFormat="1">
      <c r="A94" s="13"/>
      <c r="B94" s="234"/>
      <c r="C94" s="235"/>
      <c r="D94" s="227" t="s">
        <v>175</v>
      </c>
      <c r="E94" s="236" t="s">
        <v>19</v>
      </c>
      <c r="F94" s="237" t="s">
        <v>2720</v>
      </c>
      <c r="G94" s="235"/>
      <c r="H94" s="238">
        <v>26.5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4" t="s">
        <v>175</v>
      </c>
      <c r="AU94" s="244" t="s">
        <v>81</v>
      </c>
      <c r="AV94" s="13" t="s">
        <v>81</v>
      </c>
      <c r="AW94" s="13" t="s">
        <v>33</v>
      </c>
      <c r="AX94" s="13" t="s">
        <v>72</v>
      </c>
      <c r="AY94" s="244" t="s">
        <v>162</v>
      </c>
    </row>
    <row r="95" s="14" customFormat="1">
      <c r="A95" s="14"/>
      <c r="B95" s="245"/>
      <c r="C95" s="246"/>
      <c r="D95" s="227" t="s">
        <v>175</v>
      </c>
      <c r="E95" s="247" t="s">
        <v>19</v>
      </c>
      <c r="F95" s="248" t="s">
        <v>177</v>
      </c>
      <c r="G95" s="246"/>
      <c r="H95" s="249">
        <v>26.5</v>
      </c>
      <c r="I95" s="250"/>
      <c r="J95" s="246"/>
      <c r="K95" s="246"/>
      <c r="L95" s="251"/>
      <c r="M95" s="252"/>
      <c r="N95" s="253"/>
      <c r="O95" s="253"/>
      <c r="P95" s="253"/>
      <c r="Q95" s="253"/>
      <c r="R95" s="253"/>
      <c r="S95" s="253"/>
      <c r="T95" s="25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5" t="s">
        <v>175</v>
      </c>
      <c r="AU95" s="255" t="s">
        <v>81</v>
      </c>
      <c r="AV95" s="14" t="s">
        <v>169</v>
      </c>
      <c r="AW95" s="14" t="s">
        <v>33</v>
      </c>
      <c r="AX95" s="14" t="s">
        <v>79</v>
      </c>
      <c r="AY95" s="255" t="s">
        <v>162</v>
      </c>
    </row>
    <row r="96" s="2" customFormat="1" ht="16.5" customHeight="1">
      <c r="A96" s="40"/>
      <c r="B96" s="41"/>
      <c r="C96" s="214" t="s">
        <v>81</v>
      </c>
      <c r="D96" s="214" t="s">
        <v>164</v>
      </c>
      <c r="E96" s="215" t="s">
        <v>2721</v>
      </c>
      <c r="F96" s="216" t="s">
        <v>2722</v>
      </c>
      <c r="G96" s="217" t="s">
        <v>300</v>
      </c>
      <c r="H96" s="218">
        <v>5</v>
      </c>
      <c r="I96" s="219"/>
      <c r="J96" s="220">
        <f>ROUND(I96*H96,2)</f>
        <v>0</v>
      </c>
      <c r="K96" s="216" t="s">
        <v>168</v>
      </c>
      <c r="L96" s="46"/>
      <c r="M96" s="221" t="s">
        <v>19</v>
      </c>
      <c r="N96" s="222" t="s">
        <v>43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0.20499999999999999</v>
      </c>
      <c r="T96" s="224">
        <f>S96*H96</f>
        <v>1.0249999999999999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169</v>
      </c>
      <c r="AT96" s="225" t="s">
        <v>164</v>
      </c>
      <c r="AU96" s="225" t="s">
        <v>81</v>
      </c>
      <c r="AY96" s="19" t="s">
        <v>162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169</v>
      </c>
      <c r="BM96" s="225" t="s">
        <v>2723</v>
      </c>
    </row>
    <row r="97" s="2" customFormat="1">
      <c r="A97" s="40"/>
      <c r="B97" s="41"/>
      <c r="C97" s="42"/>
      <c r="D97" s="227" t="s">
        <v>171</v>
      </c>
      <c r="E97" s="42"/>
      <c r="F97" s="228" t="s">
        <v>2724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171</v>
      </c>
      <c r="AU97" s="19" t="s">
        <v>81</v>
      </c>
    </row>
    <row r="98" s="2" customFormat="1">
      <c r="A98" s="40"/>
      <c r="B98" s="41"/>
      <c r="C98" s="42"/>
      <c r="D98" s="232" t="s">
        <v>173</v>
      </c>
      <c r="E98" s="42"/>
      <c r="F98" s="233" t="s">
        <v>2725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173</v>
      </c>
      <c r="AU98" s="19" t="s">
        <v>81</v>
      </c>
    </row>
    <row r="99" s="2" customFormat="1" ht="24.15" customHeight="1">
      <c r="A99" s="40"/>
      <c r="B99" s="41"/>
      <c r="C99" s="214" t="s">
        <v>184</v>
      </c>
      <c r="D99" s="214" t="s">
        <v>164</v>
      </c>
      <c r="E99" s="215" t="s">
        <v>1268</v>
      </c>
      <c r="F99" s="216" t="s">
        <v>1269</v>
      </c>
      <c r="G99" s="217" t="s">
        <v>167</v>
      </c>
      <c r="H99" s="218">
        <v>0.51200000000000001</v>
      </c>
      <c r="I99" s="219"/>
      <c r="J99" s="220">
        <f>ROUND(I99*H99,2)</f>
        <v>0</v>
      </c>
      <c r="K99" s="216" t="s">
        <v>168</v>
      </c>
      <c r="L99" s="46"/>
      <c r="M99" s="221" t="s">
        <v>19</v>
      </c>
      <c r="N99" s="222" t="s">
        <v>43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169</v>
      </c>
      <c r="AT99" s="225" t="s">
        <v>164</v>
      </c>
      <c r="AU99" s="225" t="s">
        <v>81</v>
      </c>
      <c r="AY99" s="19" t="s">
        <v>162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79</v>
      </c>
      <c r="BK99" s="226">
        <f>ROUND(I99*H99,2)</f>
        <v>0</v>
      </c>
      <c r="BL99" s="19" t="s">
        <v>169</v>
      </c>
      <c r="BM99" s="225" t="s">
        <v>2726</v>
      </c>
    </row>
    <row r="100" s="2" customFormat="1">
      <c r="A100" s="40"/>
      <c r="B100" s="41"/>
      <c r="C100" s="42"/>
      <c r="D100" s="227" t="s">
        <v>171</v>
      </c>
      <c r="E100" s="42"/>
      <c r="F100" s="228" t="s">
        <v>1271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171</v>
      </c>
      <c r="AU100" s="19" t="s">
        <v>81</v>
      </c>
    </row>
    <row r="101" s="2" customFormat="1">
      <c r="A101" s="40"/>
      <c r="B101" s="41"/>
      <c r="C101" s="42"/>
      <c r="D101" s="232" t="s">
        <v>173</v>
      </c>
      <c r="E101" s="42"/>
      <c r="F101" s="233" t="s">
        <v>1272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173</v>
      </c>
      <c r="AU101" s="19" t="s">
        <v>81</v>
      </c>
    </row>
    <row r="102" s="13" customFormat="1">
      <c r="A102" s="13"/>
      <c r="B102" s="234"/>
      <c r="C102" s="235"/>
      <c r="D102" s="227" t="s">
        <v>175</v>
      </c>
      <c r="E102" s="236" t="s">
        <v>19</v>
      </c>
      <c r="F102" s="237" t="s">
        <v>2727</v>
      </c>
      <c r="G102" s="235"/>
      <c r="H102" s="238">
        <v>0.51200000000000001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175</v>
      </c>
      <c r="AU102" s="244" t="s">
        <v>81</v>
      </c>
      <c r="AV102" s="13" t="s">
        <v>81</v>
      </c>
      <c r="AW102" s="13" t="s">
        <v>33</v>
      </c>
      <c r="AX102" s="13" t="s">
        <v>72</v>
      </c>
      <c r="AY102" s="244" t="s">
        <v>162</v>
      </c>
    </row>
    <row r="103" s="14" customFormat="1">
      <c r="A103" s="14"/>
      <c r="B103" s="245"/>
      <c r="C103" s="246"/>
      <c r="D103" s="227" t="s">
        <v>175</v>
      </c>
      <c r="E103" s="247" t="s">
        <v>19</v>
      </c>
      <c r="F103" s="248" t="s">
        <v>177</v>
      </c>
      <c r="G103" s="246"/>
      <c r="H103" s="249">
        <v>0.51200000000000001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175</v>
      </c>
      <c r="AU103" s="255" t="s">
        <v>81</v>
      </c>
      <c r="AV103" s="14" t="s">
        <v>169</v>
      </c>
      <c r="AW103" s="14" t="s">
        <v>33</v>
      </c>
      <c r="AX103" s="14" t="s">
        <v>79</v>
      </c>
      <c r="AY103" s="255" t="s">
        <v>162</v>
      </c>
    </row>
    <row r="104" s="2" customFormat="1" ht="37.8" customHeight="1">
      <c r="A104" s="40"/>
      <c r="B104" s="41"/>
      <c r="C104" s="214" t="s">
        <v>169</v>
      </c>
      <c r="D104" s="214" t="s">
        <v>164</v>
      </c>
      <c r="E104" s="215" t="s">
        <v>1274</v>
      </c>
      <c r="F104" s="216" t="s">
        <v>1275</v>
      </c>
      <c r="G104" s="217" t="s">
        <v>167</v>
      </c>
      <c r="H104" s="218">
        <v>0.51200000000000001</v>
      </c>
      <c r="I104" s="219"/>
      <c r="J104" s="220">
        <f>ROUND(I104*H104,2)</f>
        <v>0</v>
      </c>
      <c r="K104" s="216" t="s">
        <v>168</v>
      </c>
      <c r="L104" s="46"/>
      <c r="M104" s="221" t="s">
        <v>19</v>
      </c>
      <c r="N104" s="222" t="s">
        <v>43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169</v>
      </c>
      <c r="AT104" s="225" t="s">
        <v>164</v>
      </c>
      <c r="AU104" s="225" t="s">
        <v>81</v>
      </c>
      <c r="AY104" s="19" t="s">
        <v>162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79</v>
      </c>
      <c r="BK104" s="226">
        <f>ROUND(I104*H104,2)</f>
        <v>0</v>
      </c>
      <c r="BL104" s="19" t="s">
        <v>169</v>
      </c>
      <c r="BM104" s="225" t="s">
        <v>2728</v>
      </c>
    </row>
    <row r="105" s="2" customFormat="1">
      <c r="A105" s="40"/>
      <c r="B105" s="41"/>
      <c r="C105" s="42"/>
      <c r="D105" s="227" t="s">
        <v>171</v>
      </c>
      <c r="E105" s="42"/>
      <c r="F105" s="228" t="s">
        <v>1277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171</v>
      </c>
      <c r="AU105" s="19" t="s">
        <v>81</v>
      </c>
    </row>
    <row r="106" s="2" customFormat="1">
      <c r="A106" s="40"/>
      <c r="B106" s="41"/>
      <c r="C106" s="42"/>
      <c r="D106" s="232" t="s">
        <v>173</v>
      </c>
      <c r="E106" s="42"/>
      <c r="F106" s="233" t="s">
        <v>1278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173</v>
      </c>
      <c r="AU106" s="19" t="s">
        <v>81</v>
      </c>
    </row>
    <row r="107" s="2" customFormat="1" ht="37.8" customHeight="1">
      <c r="A107" s="40"/>
      <c r="B107" s="41"/>
      <c r="C107" s="214" t="s">
        <v>197</v>
      </c>
      <c r="D107" s="214" t="s">
        <v>164</v>
      </c>
      <c r="E107" s="215" t="s">
        <v>1279</v>
      </c>
      <c r="F107" s="216" t="s">
        <v>1280</v>
      </c>
      <c r="G107" s="217" t="s">
        <v>167</v>
      </c>
      <c r="H107" s="218">
        <v>2.048</v>
      </c>
      <c r="I107" s="219"/>
      <c r="J107" s="220">
        <f>ROUND(I107*H107,2)</f>
        <v>0</v>
      </c>
      <c r="K107" s="216" t="s">
        <v>168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169</v>
      </c>
      <c r="AT107" s="225" t="s">
        <v>164</v>
      </c>
      <c r="AU107" s="225" t="s">
        <v>81</v>
      </c>
      <c r="AY107" s="19" t="s">
        <v>162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169</v>
      </c>
      <c r="BM107" s="225" t="s">
        <v>2729</v>
      </c>
    </row>
    <row r="108" s="2" customFormat="1">
      <c r="A108" s="40"/>
      <c r="B108" s="41"/>
      <c r="C108" s="42"/>
      <c r="D108" s="227" t="s">
        <v>171</v>
      </c>
      <c r="E108" s="42"/>
      <c r="F108" s="228" t="s">
        <v>1282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171</v>
      </c>
      <c r="AU108" s="19" t="s">
        <v>81</v>
      </c>
    </row>
    <row r="109" s="2" customFormat="1">
      <c r="A109" s="40"/>
      <c r="B109" s="41"/>
      <c r="C109" s="42"/>
      <c r="D109" s="232" t="s">
        <v>173</v>
      </c>
      <c r="E109" s="42"/>
      <c r="F109" s="233" t="s">
        <v>1283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173</v>
      </c>
      <c r="AU109" s="19" t="s">
        <v>81</v>
      </c>
    </row>
    <row r="110" s="13" customFormat="1">
      <c r="A110" s="13"/>
      <c r="B110" s="234"/>
      <c r="C110" s="235"/>
      <c r="D110" s="227" t="s">
        <v>175</v>
      </c>
      <c r="E110" s="236" t="s">
        <v>19</v>
      </c>
      <c r="F110" s="237" t="s">
        <v>2730</v>
      </c>
      <c r="G110" s="235"/>
      <c r="H110" s="238">
        <v>2.048</v>
      </c>
      <c r="I110" s="239"/>
      <c r="J110" s="235"/>
      <c r="K110" s="235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175</v>
      </c>
      <c r="AU110" s="244" t="s">
        <v>81</v>
      </c>
      <c r="AV110" s="13" t="s">
        <v>81</v>
      </c>
      <c r="AW110" s="13" t="s">
        <v>33</v>
      </c>
      <c r="AX110" s="13" t="s">
        <v>79</v>
      </c>
      <c r="AY110" s="244" t="s">
        <v>162</v>
      </c>
    </row>
    <row r="111" s="2" customFormat="1" ht="37.8" customHeight="1">
      <c r="A111" s="40"/>
      <c r="B111" s="41"/>
      <c r="C111" s="214" t="s">
        <v>203</v>
      </c>
      <c r="D111" s="214" t="s">
        <v>164</v>
      </c>
      <c r="E111" s="215" t="s">
        <v>198</v>
      </c>
      <c r="F111" s="216" t="s">
        <v>199</v>
      </c>
      <c r="G111" s="217" t="s">
        <v>167</v>
      </c>
      <c r="H111" s="218">
        <v>0.51200000000000001</v>
      </c>
      <c r="I111" s="219"/>
      <c r="J111" s="220">
        <f>ROUND(I111*H111,2)</f>
        <v>0</v>
      </c>
      <c r="K111" s="216" t="s">
        <v>168</v>
      </c>
      <c r="L111" s="46"/>
      <c r="M111" s="221" t="s">
        <v>19</v>
      </c>
      <c r="N111" s="222" t="s">
        <v>43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169</v>
      </c>
      <c r="AT111" s="225" t="s">
        <v>164</v>
      </c>
      <c r="AU111" s="225" t="s">
        <v>81</v>
      </c>
      <c r="AY111" s="19" t="s">
        <v>162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79</v>
      </c>
      <c r="BK111" s="226">
        <f>ROUND(I111*H111,2)</f>
        <v>0</v>
      </c>
      <c r="BL111" s="19" t="s">
        <v>169</v>
      </c>
      <c r="BM111" s="225" t="s">
        <v>2731</v>
      </c>
    </row>
    <row r="112" s="2" customFormat="1">
      <c r="A112" s="40"/>
      <c r="B112" s="41"/>
      <c r="C112" s="42"/>
      <c r="D112" s="227" t="s">
        <v>171</v>
      </c>
      <c r="E112" s="42"/>
      <c r="F112" s="228" t="s">
        <v>201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171</v>
      </c>
      <c r="AU112" s="19" t="s">
        <v>81</v>
      </c>
    </row>
    <row r="113" s="2" customFormat="1">
      <c r="A113" s="40"/>
      <c r="B113" s="41"/>
      <c r="C113" s="42"/>
      <c r="D113" s="232" t="s">
        <v>173</v>
      </c>
      <c r="E113" s="42"/>
      <c r="F113" s="233" t="s">
        <v>202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173</v>
      </c>
      <c r="AU113" s="19" t="s">
        <v>81</v>
      </c>
    </row>
    <row r="114" s="2" customFormat="1" ht="24.15" customHeight="1">
      <c r="A114" s="40"/>
      <c r="B114" s="41"/>
      <c r="C114" s="214" t="s">
        <v>209</v>
      </c>
      <c r="D114" s="214" t="s">
        <v>164</v>
      </c>
      <c r="E114" s="215" t="s">
        <v>1286</v>
      </c>
      <c r="F114" s="216" t="s">
        <v>1287</v>
      </c>
      <c r="G114" s="217" t="s">
        <v>167</v>
      </c>
      <c r="H114" s="218">
        <v>0.51200000000000001</v>
      </c>
      <c r="I114" s="219"/>
      <c r="J114" s="220">
        <f>ROUND(I114*H114,2)</f>
        <v>0</v>
      </c>
      <c r="K114" s="216" t="s">
        <v>168</v>
      </c>
      <c r="L114" s="46"/>
      <c r="M114" s="221" t="s">
        <v>19</v>
      </c>
      <c r="N114" s="222" t="s">
        <v>43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169</v>
      </c>
      <c r="AT114" s="225" t="s">
        <v>164</v>
      </c>
      <c r="AU114" s="225" t="s">
        <v>81</v>
      </c>
      <c r="AY114" s="19" t="s">
        <v>162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79</v>
      </c>
      <c r="BK114" s="226">
        <f>ROUND(I114*H114,2)</f>
        <v>0</v>
      </c>
      <c r="BL114" s="19" t="s">
        <v>169</v>
      </c>
      <c r="BM114" s="225" t="s">
        <v>2732</v>
      </c>
    </row>
    <row r="115" s="2" customFormat="1">
      <c r="A115" s="40"/>
      <c r="B115" s="41"/>
      <c r="C115" s="42"/>
      <c r="D115" s="227" t="s">
        <v>171</v>
      </c>
      <c r="E115" s="42"/>
      <c r="F115" s="228" t="s">
        <v>1289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171</v>
      </c>
      <c r="AU115" s="19" t="s">
        <v>81</v>
      </c>
    </row>
    <row r="116" s="2" customFormat="1">
      <c r="A116" s="40"/>
      <c r="B116" s="41"/>
      <c r="C116" s="42"/>
      <c r="D116" s="232" t="s">
        <v>173</v>
      </c>
      <c r="E116" s="42"/>
      <c r="F116" s="233" t="s">
        <v>1290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173</v>
      </c>
      <c r="AU116" s="19" t="s">
        <v>81</v>
      </c>
    </row>
    <row r="117" s="2" customFormat="1" ht="24.15" customHeight="1">
      <c r="A117" s="40"/>
      <c r="B117" s="41"/>
      <c r="C117" s="214" t="s">
        <v>217</v>
      </c>
      <c r="D117" s="214" t="s">
        <v>164</v>
      </c>
      <c r="E117" s="215" t="s">
        <v>210</v>
      </c>
      <c r="F117" s="216" t="s">
        <v>211</v>
      </c>
      <c r="G117" s="217" t="s">
        <v>212</v>
      </c>
      <c r="H117" s="218">
        <v>0.92200000000000004</v>
      </c>
      <c r="I117" s="219"/>
      <c r="J117" s="220">
        <f>ROUND(I117*H117,2)</f>
        <v>0</v>
      </c>
      <c r="K117" s="216" t="s">
        <v>168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169</v>
      </c>
      <c r="AT117" s="225" t="s">
        <v>164</v>
      </c>
      <c r="AU117" s="225" t="s">
        <v>81</v>
      </c>
      <c r="AY117" s="19" t="s">
        <v>162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169</v>
      </c>
      <c r="BM117" s="225" t="s">
        <v>2733</v>
      </c>
    </row>
    <row r="118" s="2" customFormat="1">
      <c r="A118" s="40"/>
      <c r="B118" s="41"/>
      <c r="C118" s="42"/>
      <c r="D118" s="227" t="s">
        <v>171</v>
      </c>
      <c r="E118" s="42"/>
      <c r="F118" s="228" t="s">
        <v>214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171</v>
      </c>
      <c r="AU118" s="19" t="s">
        <v>81</v>
      </c>
    </row>
    <row r="119" s="2" customFormat="1">
      <c r="A119" s="40"/>
      <c r="B119" s="41"/>
      <c r="C119" s="42"/>
      <c r="D119" s="232" t="s">
        <v>173</v>
      </c>
      <c r="E119" s="42"/>
      <c r="F119" s="233" t="s">
        <v>215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173</v>
      </c>
      <c r="AU119" s="19" t="s">
        <v>81</v>
      </c>
    </row>
    <row r="120" s="13" customFormat="1">
      <c r="A120" s="13"/>
      <c r="B120" s="234"/>
      <c r="C120" s="235"/>
      <c r="D120" s="227" t="s">
        <v>175</v>
      </c>
      <c r="E120" s="236" t="s">
        <v>19</v>
      </c>
      <c r="F120" s="237" t="s">
        <v>2734</v>
      </c>
      <c r="G120" s="235"/>
      <c r="H120" s="238">
        <v>0.92200000000000004</v>
      </c>
      <c r="I120" s="239"/>
      <c r="J120" s="235"/>
      <c r="K120" s="235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175</v>
      </c>
      <c r="AU120" s="244" t="s">
        <v>81</v>
      </c>
      <c r="AV120" s="13" t="s">
        <v>81</v>
      </c>
      <c r="AW120" s="13" t="s">
        <v>33</v>
      </c>
      <c r="AX120" s="13" t="s">
        <v>79</v>
      </c>
      <c r="AY120" s="244" t="s">
        <v>162</v>
      </c>
    </row>
    <row r="121" s="2" customFormat="1" ht="16.5" customHeight="1">
      <c r="A121" s="40"/>
      <c r="B121" s="41"/>
      <c r="C121" s="214" t="s">
        <v>223</v>
      </c>
      <c r="D121" s="214" t="s">
        <v>164</v>
      </c>
      <c r="E121" s="215" t="s">
        <v>218</v>
      </c>
      <c r="F121" s="216" t="s">
        <v>219</v>
      </c>
      <c r="G121" s="217" t="s">
        <v>167</v>
      </c>
      <c r="H121" s="218">
        <v>0.51200000000000001</v>
      </c>
      <c r="I121" s="219"/>
      <c r="J121" s="220">
        <f>ROUND(I121*H121,2)</f>
        <v>0</v>
      </c>
      <c r="K121" s="216" t="s">
        <v>168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169</v>
      </c>
      <c r="AT121" s="225" t="s">
        <v>164</v>
      </c>
      <c r="AU121" s="225" t="s">
        <v>81</v>
      </c>
      <c r="AY121" s="19" t="s">
        <v>162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169</v>
      </c>
      <c r="BM121" s="225" t="s">
        <v>2735</v>
      </c>
    </row>
    <row r="122" s="2" customFormat="1">
      <c r="A122" s="40"/>
      <c r="B122" s="41"/>
      <c r="C122" s="42"/>
      <c r="D122" s="227" t="s">
        <v>171</v>
      </c>
      <c r="E122" s="42"/>
      <c r="F122" s="228" t="s">
        <v>221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171</v>
      </c>
      <c r="AU122" s="19" t="s">
        <v>81</v>
      </c>
    </row>
    <row r="123" s="2" customFormat="1">
      <c r="A123" s="40"/>
      <c r="B123" s="41"/>
      <c r="C123" s="42"/>
      <c r="D123" s="232" t="s">
        <v>173</v>
      </c>
      <c r="E123" s="42"/>
      <c r="F123" s="233" t="s">
        <v>222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173</v>
      </c>
      <c r="AU123" s="19" t="s">
        <v>81</v>
      </c>
    </row>
    <row r="124" s="12" customFormat="1" ht="22.8" customHeight="1">
      <c r="A124" s="12"/>
      <c r="B124" s="198"/>
      <c r="C124" s="199"/>
      <c r="D124" s="200" t="s">
        <v>71</v>
      </c>
      <c r="E124" s="212" t="s">
        <v>184</v>
      </c>
      <c r="F124" s="212" t="s">
        <v>335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SUM(P125:P128)</f>
        <v>0</v>
      </c>
      <c r="Q124" s="206"/>
      <c r="R124" s="207">
        <f>SUM(R125:R128)</f>
        <v>0.73242000000000007</v>
      </c>
      <c r="S124" s="206"/>
      <c r="T124" s="208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79</v>
      </c>
      <c r="AT124" s="210" t="s">
        <v>71</v>
      </c>
      <c r="AU124" s="210" t="s">
        <v>79</v>
      </c>
      <c r="AY124" s="209" t="s">
        <v>162</v>
      </c>
      <c r="BK124" s="211">
        <f>SUM(BK125:BK128)</f>
        <v>0</v>
      </c>
    </row>
    <row r="125" s="2" customFormat="1" ht="37.8" customHeight="1">
      <c r="A125" s="40"/>
      <c r="B125" s="41"/>
      <c r="C125" s="214" t="s">
        <v>118</v>
      </c>
      <c r="D125" s="214" t="s">
        <v>164</v>
      </c>
      <c r="E125" s="215" t="s">
        <v>2736</v>
      </c>
      <c r="F125" s="216" t="s">
        <v>2737</v>
      </c>
      <c r="G125" s="217" t="s">
        <v>2545</v>
      </c>
      <c r="H125" s="218">
        <v>1</v>
      </c>
      <c r="I125" s="219"/>
      <c r="J125" s="220">
        <f>ROUND(I125*H125,2)</f>
        <v>0</v>
      </c>
      <c r="K125" s="216" t="s">
        <v>388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0.3276</v>
      </c>
      <c r="R125" s="223">
        <f>Q125*H125</f>
        <v>0.3276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169</v>
      </c>
      <c r="AT125" s="225" t="s">
        <v>164</v>
      </c>
      <c r="AU125" s="225" t="s">
        <v>81</v>
      </c>
      <c r="AY125" s="19" t="s">
        <v>162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169</v>
      </c>
      <c r="BM125" s="225" t="s">
        <v>2738</v>
      </c>
    </row>
    <row r="126" s="2" customFormat="1">
      <c r="A126" s="40"/>
      <c r="B126" s="41"/>
      <c r="C126" s="42"/>
      <c r="D126" s="227" t="s">
        <v>171</v>
      </c>
      <c r="E126" s="42"/>
      <c r="F126" s="228" t="s">
        <v>2737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171</v>
      </c>
      <c r="AU126" s="19" t="s">
        <v>81</v>
      </c>
    </row>
    <row r="127" s="2" customFormat="1" ht="37.8" customHeight="1">
      <c r="A127" s="40"/>
      <c r="B127" s="41"/>
      <c r="C127" s="214" t="s">
        <v>121</v>
      </c>
      <c r="D127" s="214" t="s">
        <v>164</v>
      </c>
      <c r="E127" s="215" t="s">
        <v>2739</v>
      </c>
      <c r="F127" s="216" t="s">
        <v>2740</v>
      </c>
      <c r="G127" s="217" t="s">
        <v>2545</v>
      </c>
      <c r="H127" s="218">
        <v>1</v>
      </c>
      <c r="I127" s="219"/>
      <c r="J127" s="220">
        <f>ROUND(I127*H127,2)</f>
        <v>0</v>
      </c>
      <c r="K127" s="216" t="s">
        <v>388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0.40482000000000001</v>
      </c>
      <c r="R127" s="223">
        <f>Q127*H127</f>
        <v>0.40482000000000001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169</v>
      </c>
      <c r="AT127" s="225" t="s">
        <v>164</v>
      </c>
      <c r="AU127" s="225" t="s">
        <v>81</v>
      </c>
      <c r="AY127" s="19" t="s">
        <v>162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169</v>
      </c>
      <c r="BM127" s="225" t="s">
        <v>2741</v>
      </c>
    </row>
    <row r="128" s="2" customFormat="1">
      <c r="A128" s="40"/>
      <c r="B128" s="41"/>
      <c r="C128" s="42"/>
      <c r="D128" s="227" t="s">
        <v>171</v>
      </c>
      <c r="E128" s="42"/>
      <c r="F128" s="228" t="s">
        <v>2740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171</v>
      </c>
      <c r="AU128" s="19" t="s">
        <v>81</v>
      </c>
    </row>
    <row r="129" s="12" customFormat="1" ht="22.8" customHeight="1">
      <c r="A129" s="12"/>
      <c r="B129" s="198"/>
      <c r="C129" s="199"/>
      <c r="D129" s="200" t="s">
        <v>71</v>
      </c>
      <c r="E129" s="212" t="s">
        <v>197</v>
      </c>
      <c r="F129" s="212" t="s">
        <v>426</v>
      </c>
      <c r="G129" s="199"/>
      <c r="H129" s="199"/>
      <c r="I129" s="202"/>
      <c r="J129" s="213">
        <f>BK129</f>
        <v>0</v>
      </c>
      <c r="K129" s="199"/>
      <c r="L129" s="204"/>
      <c r="M129" s="205"/>
      <c r="N129" s="206"/>
      <c r="O129" s="206"/>
      <c r="P129" s="207">
        <f>SUM(P130:P148)</f>
        <v>0</v>
      </c>
      <c r="Q129" s="206"/>
      <c r="R129" s="207">
        <f>SUM(R130:R148)</f>
        <v>111.95050999999999</v>
      </c>
      <c r="S129" s="206"/>
      <c r="T129" s="208">
        <f>SUM(T130:T148)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79</v>
      </c>
      <c r="AT129" s="210" t="s">
        <v>71</v>
      </c>
      <c r="AU129" s="210" t="s">
        <v>79</v>
      </c>
      <c r="AY129" s="209" t="s">
        <v>162</v>
      </c>
      <c r="BK129" s="211">
        <f>SUM(BK130:BK148)</f>
        <v>0</v>
      </c>
    </row>
    <row r="130" s="2" customFormat="1" ht="24.15" customHeight="1">
      <c r="A130" s="40"/>
      <c r="B130" s="41"/>
      <c r="C130" s="214" t="s">
        <v>8</v>
      </c>
      <c r="D130" s="214" t="s">
        <v>164</v>
      </c>
      <c r="E130" s="215" t="s">
        <v>2742</v>
      </c>
      <c r="F130" s="216" t="s">
        <v>2743</v>
      </c>
      <c r="G130" s="217" t="s">
        <v>245</v>
      </c>
      <c r="H130" s="218">
        <v>296</v>
      </c>
      <c r="I130" s="219"/>
      <c r="J130" s="220">
        <f>ROUND(I130*H130,2)</f>
        <v>0</v>
      </c>
      <c r="K130" s="216" t="s">
        <v>168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0.23000000000000001</v>
      </c>
      <c r="R130" s="223">
        <f>Q130*H130</f>
        <v>68.079999999999998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169</v>
      </c>
      <c r="AT130" s="225" t="s">
        <v>164</v>
      </c>
      <c r="AU130" s="225" t="s">
        <v>81</v>
      </c>
      <c r="AY130" s="19" t="s">
        <v>162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169</v>
      </c>
      <c r="BM130" s="225" t="s">
        <v>2744</v>
      </c>
    </row>
    <row r="131" s="2" customFormat="1">
      <c r="A131" s="40"/>
      <c r="B131" s="41"/>
      <c r="C131" s="42"/>
      <c r="D131" s="227" t="s">
        <v>171</v>
      </c>
      <c r="E131" s="42"/>
      <c r="F131" s="228" t="s">
        <v>2745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171</v>
      </c>
      <c r="AU131" s="19" t="s">
        <v>81</v>
      </c>
    </row>
    <row r="132" s="2" customFormat="1">
      <c r="A132" s="40"/>
      <c r="B132" s="41"/>
      <c r="C132" s="42"/>
      <c r="D132" s="232" t="s">
        <v>173</v>
      </c>
      <c r="E132" s="42"/>
      <c r="F132" s="233" t="s">
        <v>2746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173</v>
      </c>
      <c r="AU132" s="19" t="s">
        <v>81</v>
      </c>
    </row>
    <row r="133" s="15" customFormat="1">
      <c r="A133" s="15"/>
      <c r="B133" s="266"/>
      <c r="C133" s="267"/>
      <c r="D133" s="227" t="s">
        <v>175</v>
      </c>
      <c r="E133" s="268" t="s">
        <v>19</v>
      </c>
      <c r="F133" s="269" t="s">
        <v>2747</v>
      </c>
      <c r="G133" s="267"/>
      <c r="H133" s="268" t="s">
        <v>19</v>
      </c>
      <c r="I133" s="270"/>
      <c r="J133" s="267"/>
      <c r="K133" s="267"/>
      <c r="L133" s="271"/>
      <c r="M133" s="272"/>
      <c r="N133" s="273"/>
      <c r="O133" s="273"/>
      <c r="P133" s="273"/>
      <c r="Q133" s="273"/>
      <c r="R133" s="273"/>
      <c r="S133" s="273"/>
      <c r="T133" s="27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5" t="s">
        <v>175</v>
      </c>
      <c r="AU133" s="275" t="s">
        <v>81</v>
      </c>
      <c r="AV133" s="15" t="s">
        <v>79</v>
      </c>
      <c r="AW133" s="15" t="s">
        <v>33</v>
      </c>
      <c r="AX133" s="15" t="s">
        <v>72</v>
      </c>
      <c r="AY133" s="275" t="s">
        <v>162</v>
      </c>
    </row>
    <row r="134" s="15" customFormat="1">
      <c r="A134" s="15"/>
      <c r="B134" s="266"/>
      <c r="C134" s="267"/>
      <c r="D134" s="227" t="s">
        <v>175</v>
      </c>
      <c r="E134" s="268" t="s">
        <v>19</v>
      </c>
      <c r="F134" s="269" t="s">
        <v>2748</v>
      </c>
      <c r="G134" s="267"/>
      <c r="H134" s="268" t="s">
        <v>19</v>
      </c>
      <c r="I134" s="270"/>
      <c r="J134" s="267"/>
      <c r="K134" s="267"/>
      <c r="L134" s="271"/>
      <c r="M134" s="272"/>
      <c r="N134" s="273"/>
      <c r="O134" s="273"/>
      <c r="P134" s="273"/>
      <c r="Q134" s="273"/>
      <c r="R134" s="273"/>
      <c r="S134" s="273"/>
      <c r="T134" s="27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5" t="s">
        <v>175</v>
      </c>
      <c r="AU134" s="275" t="s">
        <v>81</v>
      </c>
      <c r="AV134" s="15" t="s">
        <v>79</v>
      </c>
      <c r="AW134" s="15" t="s">
        <v>33</v>
      </c>
      <c r="AX134" s="15" t="s">
        <v>72</v>
      </c>
      <c r="AY134" s="275" t="s">
        <v>162</v>
      </c>
    </row>
    <row r="135" s="13" customFormat="1">
      <c r="A135" s="13"/>
      <c r="B135" s="234"/>
      <c r="C135" s="235"/>
      <c r="D135" s="227" t="s">
        <v>175</v>
      </c>
      <c r="E135" s="236" t="s">
        <v>19</v>
      </c>
      <c r="F135" s="237" t="s">
        <v>2185</v>
      </c>
      <c r="G135" s="235"/>
      <c r="H135" s="238">
        <v>148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175</v>
      </c>
      <c r="AU135" s="244" t="s">
        <v>81</v>
      </c>
      <c r="AV135" s="13" t="s">
        <v>81</v>
      </c>
      <c r="AW135" s="13" t="s">
        <v>33</v>
      </c>
      <c r="AX135" s="13" t="s">
        <v>72</v>
      </c>
      <c r="AY135" s="244" t="s">
        <v>162</v>
      </c>
    </row>
    <row r="136" s="15" customFormat="1">
      <c r="A136" s="15"/>
      <c r="B136" s="266"/>
      <c r="C136" s="267"/>
      <c r="D136" s="227" t="s">
        <v>175</v>
      </c>
      <c r="E136" s="268" t="s">
        <v>19</v>
      </c>
      <c r="F136" s="269" t="s">
        <v>2749</v>
      </c>
      <c r="G136" s="267"/>
      <c r="H136" s="268" t="s">
        <v>19</v>
      </c>
      <c r="I136" s="270"/>
      <c r="J136" s="267"/>
      <c r="K136" s="267"/>
      <c r="L136" s="271"/>
      <c r="M136" s="272"/>
      <c r="N136" s="273"/>
      <c r="O136" s="273"/>
      <c r="P136" s="273"/>
      <c r="Q136" s="273"/>
      <c r="R136" s="273"/>
      <c r="S136" s="273"/>
      <c r="T136" s="27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5" t="s">
        <v>175</v>
      </c>
      <c r="AU136" s="275" t="s">
        <v>81</v>
      </c>
      <c r="AV136" s="15" t="s">
        <v>79</v>
      </c>
      <c r="AW136" s="15" t="s">
        <v>33</v>
      </c>
      <c r="AX136" s="15" t="s">
        <v>72</v>
      </c>
      <c r="AY136" s="275" t="s">
        <v>162</v>
      </c>
    </row>
    <row r="137" s="13" customFormat="1">
      <c r="A137" s="13"/>
      <c r="B137" s="234"/>
      <c r="C137" s="235"/>
      <c r="D137" s="227" t="s">
        <v>175</v>
      </c>
      <c r="E137" s="236" t="s">
        <v>19</v>
      </c>
      <c r="F137" s="237" t="s">
        <v>2185</v>
      </c>
      <c r="G137" s="235"/>
      <c r="H137" s="238">
        <v>148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175</v>
      </c>
      <c r="AU137" s="244" t="s">
        <v>81</v>
      </c>
      <c r="AV137" s="13" t="s">
        <v>81</v>
      </c>
      <c r="AW137" s="13" t="s">
        <v>33</v>
      </c>
      <c r="AX137" s="13" t="s">
        <v>72</v>
      </c>
      <c r="AY137" s="244" t="s">
        <v>162</v>
      </c>
    </row>
    <row r="138" s="14" customFormat="1">
      <c r="A138" s="14"/>
      <c r="B138" s="245"/>
      <c r="C138" s="246"/>
      <c r="D138" s="227" t="s">
        <v>175</v>
      </c>
      <c r="E138" s="247" t="s">
        <v>19</v>
      </c>
      <c r="F138" s="248" t="s">
        <v>177</v>
      </c>
      <c r="G138" s="246"/>
      <c r="H138" s="249">
        <v>296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175</v>
      </c>
      <c r="AU138" s="255" t="s">
        <v>81</v>
      </c>
      <c r="AV138" s="14" t="s">
        <v>169</v>
      </c>
      <c r="AW138" s="14" t="s">
        <v>33</v>
      </c>
      <c r="AX138" s="14" t="s">
        <v>79</v>
      </c>
      <c r="AY138" s="255" t="s">
        <v>162</v>
      </c>
    </row>
    <row r="139" s="2" customFormat="1" ht="33" customHeight="1">
      <c r="A139" s="40"/>
      <c r="B139" s="41"/>
      <c r="C139" s="214" t="s">
        <v>250</v>
      </c>
      <c r="D139" s="214" t="s">
        <v>164</v>
      </c>
      <c r="E139" s="215" t="s">
        <v>2750</v>
      </c>
      <c r="F139" s="216" t="s">
        <v>2751</v>
      </c>
      <c r="G139" s="217" t="s">
        <v>245</v>
      </c>
      <c r="H139" s="218">
        <v>148</v>
      </c>
      <c r="I139" s="219"/>
      <c r="J139" s="220">
        <f>ROUND(I139*H139,2)</f>
        <v>0</v>
      </c>
      <c r="K139" s="216" t="s">
        <v>168</v>
      </c>
      <c r="L139" s="46"/>
      <c r="M139" s="221" t="s">
        <v>19</v>
      </c>
      <c r="N139" s="222" t="s">
        <v>43</v>
      </c>
      <c r="O139" s="86"/>
      <c r="P139" s="223">
        <f>O139*H139</f>
        <v>0</v>
      </c>
      <c r="Q139" s="223">
        <v>0.11162</v>
      </c>
      <c r="R139" s="223">
        <f>Q139*H139</f>
        <v>16.519759999999998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169</v>
      </c>
      <c r="AT139" s="225" t="s">
        <v>164</v>
      </c>
      <c r="AU139" s="225" t="s">
        <v>81</v>
      </c>
      <c r="AY139" s="19" t="s">
        <v>162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79</v>
      </c>
      <c r="BK139" s="226">
        <f>ROUND(I139*H139,2)</f>
        <v>0</v>
      </c>
      <c r="BL139" s="19" t="s">
        <v>169</v>
      </c>
      <c r="BM139" s="225" t="s">
        <v>2752</v>
      </c>
    </row>
    <row r="140" s="2" customFormat="1">
      <c r="A140" s="40"/>
      <c r="B140" s="41"/>
      <c r="C140" s="42"/>
      <c r="D140" s="227" t="s">
        <v>171</v>
      </c>
      <c r="E140" s="42"/>
      <c r="F140" s="228" t="s">
        <v>2753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171</v>
      </c>
      <c r="AU140" s="19" t="s">
        <v>81</v>
      </c>
    </row>
    <row r="141" s="2" customFormat="1">
      <c r="A141" s="40"/>
      <c r="B141" s="41"/>
      <c r="C141" s="42"/>
      <c r="D141" s="232" t="s">
        <v>173</v>
      </c>
      <c r="E141" s="42"/>
      <c r="F141" s="233" t="s">
        <v>2754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173</v>
      </c>
      <c r="AU141" s="19" t="s">
        <v>81</v>
      </c>
    </row>
    <row r="142" s="2" customFormat="1" ht="24.15" customHeight="1">
      <c r="A142" s="40"/>
      <c r="B142" s="41"/>
      <c r="C142" s="256" t="s">
        <v>257</v>
      </c>
      <c r="D142" s="256" t="s">
        <v>237</v>
      </c>
      <c r="E142" s="257" t="s">
        <v>2755</v>
      </c>
      <c r="F142" s="258" t="s">
        <v>2756</v>
      </c>
      <c r="G142" s="259" t="s">
        <v>245</v>
      </c>
      <c r="H142" s="260">
        <v>155.40000000000001</v>
      </c>
      <c r="I142" s="261"/>
      <c r="J142" s="262">
        <f>ROUND(I142*H142,2)</f>
        <v>0</v>
      </c>
      <c r="K142" s="258" t="s">
        <v>168</v>
      </c>
      <c r="L142" s="263"/>
      <c r="M142" s="264" t="s">
        <v>19</v>
      </c>
      <c r="N142" s="265" t="s">
        <v>43</v>
      </c>
      <c r="O142" s="86"/>
      <c r="P142" s="223">
        <f>O142*H142</f>
        <v>0</v>
      </c>
      <c r="Q142" s="223">
        <v>0.17599999999999999</v>
      </c>
      <c r="R142" s="223">
        <f>Q142*H142</f>
        <v>27.3504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217</v>
      </c>
      <c r="AT142" s="225" t="s">
        <v>237</v>
      </c>
      <c r="AU142" s="225" t="s">
        <v>81</v>
      </c>
      <c r="AY142" s="19" t="s">
        <v>162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79</v>
      </c>
      <c r="BK142" s="226">
        <f>ROUND(I142*H142,2)</f>
        <v>0</v>
      </c>
      <c r="BL142" s="19" t="s">
        <v>169</v>
      </c>
      <c r="BM142" s="225" t="s">
        <v>2757</v>
      </c>
    </row>
    <row r="143" s="2" customFormat="1">
      <c r="A143" s="40"/>
      <c r="B143" s="41"/>
      <c r="C143" s="42"/>
      <c r="D143" s="227" t="s">
        <v>171</v>
      </c>
      <c r="E143" s="42"/>
      <c r="F143" s="228" t="s">
        <v>2756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171</v>
      </c>
      <c r="AU143" s="19" t="s">
        <v>81</v>
      </c>
    </row>
    <row r="144" s="13" customFormat="1">
      <c r="A144" s="13"/>
      <c r="B144" s="234"/>
      <c r="C144" s="235"/>
      <c r="D144" s="227" t="s">
        <v>175</v>
      </c>
      <c r="E144" s="236" t="s">
        <v>19</v>
      </c>
      <c r="F144" s="237" t="s">
        <v>2185</v>
      </c>
      <c r="G144" s="235"/>
      <c r="H144" s="238">
        <v>148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81</v>
      </c>
      <c r="AV144" s="13" t="s">
        <v>81</v>
      </c>
      <c r="AW144" s="13" t="s">
        <v>33</v>
      </c>
      <c r="AX144" s="13" t="s">
        <v>79</v>
      </c>
      <c r="AY144" s="244" t="s">
        <v>162</v>
      </c>
    </row>
    <row r="145" s="13" customFormat="1">
      <c r="A145" s="13"/>
      <c r="B145" s="234"/>
      <c r="C145" s="235"/>
      <c r="D145" s="227" t="s">
        <v>175</v>
      </c>
      <c r="E145" s="235"/>
      <c r="F145" s="237" t="s">
        <v>2758</v>
      </c>
      <c r="G145" s="235"/>
      <c r="H145" s="238">
        <v>155.40000000000001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175</v>
      </c>
      <c r="AU145" s="244" t="s">
        <v>81</v>
      </c>
      <c r="AV145" s="13" t="s">
        <v>81</v>
      </c>
      <c r="AW145" s="13" t="s">
        <v>4</v>
      </c>
      <c r="AX145" s="13" t="s">
        <v>79</v>
      </c>
      <c r="AY145" s="244" t="s">
        <v>162</v>
      </c>
    </row>
    <row r="146" s="2" customFormat="1" ht="24.15" customHeight="1">
      <c r="A146" s="40"/>
      <c r="B146" s="41"/>
      <c r="C146" s="214" t="s">
        <v>267</v>
      </c>
      <c r="D146" s="214" t="s">
        <v>164</v>
      </c>
      <c r="E146" s="215" t="s">
        <v>2759</v>
      </c>
      <c r="F146" s="216" t="s">
        <v>2760</v>
      </c>
      <c r="G146" s="217" t="s">
        <v>300</v>
      </c>
      <c r="H146" s="218">
        <v>35</v>
      </c>
      <c r="I146" s="219"/>
      <c r="J146" s="220">
        <f>ROUND(I146*H146,2)</f>
        <v>0</v>
      </c>
      <c r="K146" s="216" t="s">
        <v>168</v>
      </c>
      <c r="L146" s="46"/>
      <c r="M146" s="221" t="s">
        <v>19</v>
      </c>
      <c r="N146" s="222" t="s">
        <v>43</v>
      </c>
      <c r="O146" s="86"/>
      <c r="P146" s="223">
        <f>O146*H146</f>
        <v>0</v>
      </c>
      <c r="Q146" s="223">
        <v>1.0000000000000001E-05</v>
      </c>
      <c r="R146" s="223">
        <f>Q146*H146</f>
        <v>0.00035000000000000005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169</v>
      </c>
      <c r="AT146" s="225" t="s">
        <v>164</v>
      </c>
      <c r="AU146" s="225" t="s">
        <v>81</v>
      </c>
      <c r="AY146" s="19" t="s">
        <v>162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79</v>
      </c>
      <c r="BK146" s="226">
        <f>ROUND(I146*H146,2)</f>
        <v>0</v>
      </c>
      <c r="BL146" s="19" t="s">
        <v>169</v>
      </c>
      <c r="BM146" s="225" t="s">
        <v>2761</v>
      </c>
    </row>
    <row r="147" s="2" customFormat="1">
      <c r="A147" s="40"/>
      <c r="B147" s="41"/>
      <c r="C147" s="42"/>
      <c r="D147" s="227" t="s">
        <v>171</v>
      </c>
      <c r="E147" s="42"/>
      <c r="F147" s="228" t="s">
        <v>2762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171</v>
      </c>
      <c r="AU147" s="19" t="s">
        <v>81</v>
      </c>
    </row>
    <row r="148" s="2" customFormat="1">
      <c r="A148" s="40"/>
      <c r="B148" s="41"/>
      <c r="C148" s="42"/>
      <c r="D148" s="232" t="s">
        <v>173</v>
      </c>
      <c r="E148" s="42"/>
      <c r="F148" s="233" t="s">
        <v>2763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173</v>
      </c>
      <c r="AU148" s="19" t="s">
        <v>81</v>
      </c>
    </row>
    <row r="149" s="12" customFormat="1" ht="22.8" customHeight="1">
      <c r="A149" s="12"/>
      <c r="B149" s="198"/>
      <c r="C149" s="199"/>
      <c r="D149" s="200" t="s">
        <v>71</v>
      </c>
      <c r="E149" s="212" t="s">
        <v>223</v>
      </c>
      <c r="F149" s="212" t="s">
        <v>673</v>
      </c>
      <c r="G149" s="199"/>
      <c r="H149" s="199"/>
      <c r="I149" s="202"/>
      <c r="J149" s="213">
        <f>BK149</f>
        <v>0</v>
      </c>
      <c r="K149" s="199"/>
      <c r="L149" s="204"/>
      <c r="M149" s="205"/>
      <c r="N149" s="206"/>
      <c r="O149" s="206"/>
      <c r="P149" s="207">
        <f>SUM(P150:P173)</f>
        <v>0</v>
      </c>
      <c r="Q149" s="206"/>
      <c r="R149" s="207">
        <f>SUM(R150:R173)</f>
        <v>8.7264872000000011</v>
      </c>
      <c r="S149" s="206"/>
      <c r="T149" s="208">
        <f>SUM(T150:T173)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9" t="s">
        <v>79</v>
      </c>
      <c r="AT149" s="210" t="s">
        <v>71</v>
      </c>
      <c r="AU149" s="210" t="s">
        <v>79</v>
      </c>
      <c r="AY149" s="209" t="s">
        <v>162</v>
      </c>
      <c r="BK149" s="211">
        <f>SUM(BK150:BK173)</f>
        <v>0</v>
      </c>
    </row>
    <row r="150" s="2" customFormat="1" ht="33" customHeight="1">
      <c r="A150" s="40"/>
      <c r="B150" s="41"/>
      <c r="C150" s="214" t="s">
        <v>275</v>
      </c>
      <c r="D150" s="214" t="s">
        <v>164</v>
      </c>
      <c r="E150" s="215" t="s">
        <v>675</v>
      </c>
      <c r="F150" s="216" t="s">
        <v>676</v>
      </c>
      <c r="G150" s="217" t="s">
        <v>300</v>
      </c>
      <c r="H150" s="218">
        <v>27</v>
      </c>
      <c r="I150" s="219"/>
      <c r="J150" s="220">
        <f>ROUND(I150*H150,2)</f>
        <v>0</v>
      </c>
      <c r="K150" s="216" t="s">
        <v>168</v>
      </c>
      <c r="L150" s="46"/>
      <c r="M150" s="221" t="s">
        <v>19</v>
      </c>
      <c r="N150" s="222" t="s">
        <v>43</v>
      </c>
      <c r="O150" s="86"/>
      <c r="P150" s="223">
        <f>O150*H150</f>
        <v>0</v>
      </c>
      <c r="Q150" s="223">
        <v>0.14041999999999999</v>
      </c>
      <c r="R150" s="223">
        <f>Q150*H150</f>
        <v>3.7913399999999999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169</v>
      </c>
      <c r="AT150" s="225" t="s">
        <v>164</v>
      </c>
      <c r="AU150" s="225" t="s">
        <v>81</v>
      </c>
      <c r="AY150" s="19" t="s">
        <v>162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79</v>
      </c>
      <c r="BK150" s="226">
        <f>ROUND(I150*H150,2)</f>
        <v>0</v>
      </c>
      <c r="BL150" s="19" t="s">
        <v>169</v>
      </c>
      <c r="BM150" s="225" t="s">
        <v>2764</v>
      </c>
    </row>
    <row r="151" s="2" customFormat="1">
      <c r="A151" s="40"/>
      <c r="B151" s="41"/>
      <c r="C151" s="42"/>
      <c r="D151" s="227" t="s">
        <v>171</v>
      </c>
      <c r="E151" s="42"/>
      <c r="F151" s="228" t="s">
        <v>678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171</v>
      </c>
      <c r="AU151" s="19" t="s">
        <v>81</v>
      </c>
    </row>
    <row r="152" s="2" customFormat="1">
      <c r="A152" s="40"/>
      <c r="B152" s="41"/>
      <c r="C152" s="42"/>
      <c r="D152" s="232" t="s">
        <v>173</v>
      </c>
      <c r="E152" s="42"/>
      <c r="F152" s="233" t="s">
        <v>679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173</v>
      </c>
      <c r="AU152" s="19" t="s">
        <v>81</v>
      </c>
    </row>
    <row r="153" s="2" customFormat="1" ht="16.5" customHeight="1">
      <c r="A153" s="40"/>
      <c r="B153" s="41"/>
      <c r="C153" s="256" t="s">
        <v>280</v>
      </c>
      <c r="D153" s="256" t="s">
        <v>237</v>
      </c>
      <c r="E153" s="257" t="s">
        <v>2765</v>
      </c>
      <c r="F153" s="258" t="s">
        <v>2766</v>
      </c>
      <c r="G153" s="259" t="s">
        <v>300</v>
      </c>
      <c r="H153" s="260">
        <v>27.539999999999999</v>
      </c>
      <c r="I153" s="261"/>
      <c r="J153" s="262">
        <f>ROUND(I153*H153,2)</f>
        <v>0</v>
      </c>
      <c r="K153" s="258" t="s">
        <v>168</v>
      </c>
      <c r="L153" s="263"/>
      <c r="M153" s="264" t="s">
        <v>19</v>
      </c>
      <c r="N153" s="265" t="s">
        <v>43</v>
      </c>
      <c r="O153" s="86"/>
      <c r="P153" s="223">
        <f>O153*H153</f>
        <v>0</v>
      </c>
      <c r="Q153" s="223">
        <v>0.045999999999999999</v>
      </c>
      <c r="R153" s="223">
        <f>Q153*H153</f>
        <v>1.26684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217</v>
      </c>
      <c r="AT153" s="225" t="s">
        <v>237</v>
      </c>
      <c r="AU153" s="225" t="s">
        <v>81</v>
      </c>
      <c r="AY153" s="19" t="s">
        <v>162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169</v>
      </c>
      <c r="BM153" s="225" t="s">
        <v>2767</v>
      </c>
    </row>
    <row r="154" s="2" customFormat="1">
      <c r="A154" s="40"/>
      <c r="B154" s="41"/>
      <c r="C154" s="42"/>
      <c r="D154" s="227" t="s">
        <v>171</v>
      </c>
      <c r="E154" s="42"/>
      <c r="F154" s="228" t="s">
        <v>2766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171</v>
      </c>
      <c r="AU154" s="19" t="s">
        <v>81</v>
      </c>
    </row>
    <row r="155" s="13" customFormat="1">
      <c r="A155" s="13"/>
      <c r="B155" s="234"/>
      <c r="C155" s="235"/>
      <c r="D155" s="227" t="s">
        <v>175</v>
      </c>
      <c r="E155" s="236" t="s">
        <v>19</v>
      </c>
      <c r="F155" s="237" t="s">
        <v>343</v>
      </c>
      <c r="G155" s="235"/>
      <c r="H155" s="238">
        <v>27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175</v>
      </c>
      <c r="AU155" s="244" t="s">
        <v>81</v>
      </c>
      <c r="AV155" s="13" t="s">
        <v>81</v>
      </c>
      <c r="AW155" s="13" t="s">
        <v>33</v>
      </c>
      <c r="AX155" s="13" t="s">
        <v>79</v>
      </c>
      <c r="AY155" s="244" t="s">
        <v>162</v>
      </c>
    </row>
    <row r="156" s="13" customFormat="1">
      <c r="A156" s="13"/>
      <c r="B156" s="234"/>
      <c r="C156" s="235"/>
      <c r="D156" s="227" t="s">
        <v>175</v>
      </c>
      <c r="E156" s="235"/>
      <c r="F156" s="237" t="s">
        <v>2768</v>
      </c>
      <c r="G156" s="235"/>
      <c r="H156" s="238">
        <v>27.539999999999999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175</v>
      </c>
      <c r="AU156" s="244" t="s">
        <v>81</v>
      </c>
      <c r="AV156" s="13" t="s">
        <v>81</v>
      </c>
      <c r="AW156" s="13" t="s">
        <v>4</v>
      </c>
      <c r="AX156" s="13" t="s">
        <v>79</v>
      </c>
      <c r="AY156" s="244" t="s">
        <v>162</v>
      </c>
    </row>
    <row r="157" s="2" customFormat="1" ht="24.15" customHeight="1">
      <c r="A157" s="40"/>
      <c r="B157" s="41"/>
      <c r="C157" s="214" t="s">
        <v>287</v>
      </c>
      <c r="D157" s="214" t="s">
        <v>164</v>
      </c>
      <c r="E157" s="215" t="s">
        <v>687</v>
      </c>
      <c r="F157" s="216" t="s">
        <v>688</v>
      </c>
      <c r="G157" s="217" t="s">
        <v>167</v>
      </c>
      <c r="H157" s="218">
        <v>1.6200000000000001</v>
      </c>
      <c r="I157" s="219"/>
      <c r="J157" s="220">
        <f>ROUND(I157*H157,2)</f>
        <v>0</v>
      </c>
      <c r="K157" s="216" t="s">
        <v>168</v>
      </c>
      <c r="L157" s="46"/>
      <c r="M157" s="221" t="s">
        <v>19</v>
      </c>
      <c r="N157" s="222" t="s">
        <v>43</v>
      </c>
      <c r="O157" s="86"/>
      <c r="P157" s="223">
        <f>O157*H157</f>
        <v>0</v>
      </c>
      <c r="Q157" s="223">
        <v>2.2563399999999998</v>
      </c>
      <c r="R157" s="223">
        <f>Q157*H157</f>
        <v>3.6552707999999998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169</v>
      </c>
      <c r="AT157" s="225" t="s">
        <v>164</v>
      </c>
      <c r="AU157" s="225" t="s">
        <v>81</v>
      </c>
      <c r="AY157" s="19" t="s">
        <v>162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79</v>
      </c>
      <c r="BK157" s="226">
        <f>ROUND(I157*H157,2)</f>
        <v>0</v>
      </c>
      <c r="BL157" s="19" t="s">
        <v>169</v>
      </c>
      <c r="BM157" s="225" t="s">
        <v>2769</v>
      </c>
    </row>
    <row r="158" s="2" customFormat="1">
      <c r="A158" s="40"/>
      <c r="B158" s="41"/>
      <c r="C158" s="42"/>
      <c r="D158" s="227" t="s">
        <v>171</v>
      </c>
      <c r="E158" s="42"/>
      <c r="F158" s="228" t="s">
        <v>688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171</v>
      </c>
      <c r="AU158" s="19" t="s">
        <v>81</v>
      </c>
    </row>
    <row r="159" s="2" customFormat="1">
      <c r="A159" s="40"/>
      <c r="B159" s="41"/>
      <c r="C159" s="42"/>
      <c r="D159" s="232" t="s">
        <v>173</v>
      </c>
      <c r="E159" s="42"/>
      <c r="F159" s="233" t="s">
        <v>690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173</v>
      </c>
      <c r="AU159" s="19" t="s">
        <v>81</v>
      </c>
    </row>
    <row r="160" s="13" customFormat="1">
      <c r="A160" s="13"/>
      <c r="B160" s="234"/>
      <c r="C160" s="235"/>
      <c r="D160" s="227" t="s">
        <v>175</v>
      </c>
      <c r="E160" s="236" t="s">
        <v>19</v>
      </c>
      <c r="F160" s="237" t="s">
        <v>2770</v>
      </c>
      <c r="G160" s="235"/>
      <c r="H160" s="238">
        <v>1.6200000000000001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175</v>
      </c>
      <c r="AU160" s="244" t="s">
        <v>81</v>
      </c>
      <c r="AV160" s="13" t="s">
        <v>81</v>
      </c>
      <c r="AW160" s="13" t="s">
        <v>33</v>
      </c>
      <c r="AX160" s="13" t="s">
        <v>72</v>
      </c>
      <c r="AY160" s="244" t="s">
        <v>162</v>
      </c>
    </row>
    <row r="161" s="14" customFormat="1">
      <c r="A161" s="14"/>
      <c r="B161" s="245"/>
      <c r="C161" s="246"/>
      <c r="D161" s="227" t="s">
        <v>175</v>
      </c>
      <c r="E161" s="247" t="s">
        <v>19</v>
      </c>
      <c r="F161" s="248" t="s">
        <v>177</v>
      </c>
      <c r="G161" s="246"/>
      <c r="H161" s="249">
        <v>1.6200000000000001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175</v>
      </c>
      <c r="AU161" s="255" t="s">
        <v>81</v>
      </c>
      <c r="AV161" s="14" t="s">
        <v>169</v>
      </c>
      <c r="AW161" s="14" t="s">
        <v>33</v>
      </c>
      <c r="AX161" s="14" t="s">
        <v>79</v>
      </c>
      <c r="AY161" s="255" t="s">
        <v>162</v>
      </c>
    </row>
    <row r="162" s="2" customFormat="1" ht="24.15" customHeight="1">
      <c r="A162" s="40"/>
      <c r="B162" s="41"/>
      <c r="C162" s="214" t="s">
        <v>290</v>
      </c>
      <c r="D162" s="214" t="s">
        <v>164</v>
      </c>
      <c r="E162" s="215" t="s">
        <v>2771</v>
      </c>
      <c r="F162" s="216" t="s">
        <v>2772</v>
      </c>
      <c r="G162" s="217" t="s">
        <v>300</v>
      </c>
      <c r="H162" s="218">
        <v>30.879999999999999</v>
      </c>
      <c r="I162" s="219"/>
      <c r="J162" s="220">
        <f>ROUND(I162*H162,2)</f>
        <v>0</v>
      </c>
      <c r="K162" s="216" t="s">
        <v>168</v>
      </c>
      <c r="L162" s="46"/>
      <c r="M162" s="221" t="s">
        <v>19</v>
      </c>
      <c r="N162" s="222" t="s">
        <v>43</v>
      </c>
      <c r="O162" s="86"/>
      <c r="P162" s="223">
        <f>O162*H162</f>
        <v>0</v>
      </c>
      <c r="Q162" s="223">
        <v>3.0000000000000001E-05</v>
      </c>
      <c r="R162" s="223">
        <f>Q162*H162</f>
        <v>0.00092639999999999997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169</v>
      </c>
      <c r="AT162" s="225" t="s">
        <v>164</v>
      </c>
      <c r="AU162" s="225" t="s">
        <v>81</v>
      </c>
      <c r="AY162" s="19" t="s">
        <v>162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79</v>
      </c>
      <c r="BK162" s="226">
        <f>ROUND(I162*H162,2)</f>
        <v>0</v>
      </c>
      <c r="BL162" s="19" t="s">
        <v>169</v>
      </c>
      <c r="BM162" s="225" t="s">
        <v>2773</v>
      </c>
    </row>
    <row r="163" s="2" customFormat="1">
      <c r="A163" s="40"/>
      <c r="B163" s="41"/>
      <c r="C163" s="42"/>
      <c r="D163" s="227" t="s">
        <v>171</v>
      </c>
      <c r="E163" s="42"/>
      <c r="F163" s="228" t="s">
        <v>2774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171</v>
      </c>
      <c r="AU163" s="19" t="s">
        <v>81</v>
      </c>
    </row>
    <row r="164" s="2" customFormat="1">
      <c r="A164" s="40"/>
      <c r="B164" s="41"/>
      <c r="C164" s="42"/>
      <c r="D164" s="232" t="s">
        <v>173</v>
      </c>
      <c r="E164" s="42"/>
      <c r="F164" s="233" t="s">
        <v>2775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173</v>
      </c>
      <c r="AU164" s="19" t="s">
        <v>81</v>
      </c>
    </row>
    <row r="165" s="13" customFormat="1">
      <c r="A165" s="13"/>
      <c r="B165" s="234"/>
      <c r="C165" s="235"/>
      <c r="D165" s="227" t="s">
        <v>175</v>
      </c>
      <c r="E165" s="236" t="s">
        <v>19</v>
      </c>
      <c r="F165" s="237" t="s">
        <v>2776</v>
      </c>
      <c r="G165" s="235"/>
      <c r="H165" s="238">
        <v>30.879999999999999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175</v>
      </c>
      <c r="AU165" s="244" t="s">
        <v>81</v>
      </c>
      <c r="AV165" s="13" t="s">
        <v>81</v>
      </c>
      <c r="AW165" s="13" t="s">
        <v>33</v>
      </c>
      <c r="AX165" s="13" t="s">
        <v>72</v>
      </c>
      <c r="AY165" s="244" t="s">
        <v>162</v>
      </c>
    </row>
    <row r="166" s="14" customFormat="1">
      <c r="A166" s="14"/>
      <c r="B166" s="245"/>
      <c r="C166" s="246"/>
      <c r="D166" s="227" t="s">
        <v>175</v>
      </c>
      <c r="E166" s="247" t="s">
        <v>19</v>
      </c>
      <c r="F166" s="248" t="s">
        <v>177</v>
      </c>
      <c r="G166" s="246"/>
      <c r="H166" s="249">
        <v>30.879999999999999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175</v>
      </c>
      <c r="AU166" s="255" t="s">
        <v>81</v>
      </c>
      <c r="AV166" s="14" t="s">
        <v>169</v>
      </c>
      <c r="AW166" s="14" t="s">
        <v>33</v>
      </c>
      <c r="AX166" s="14" t="s">
        <v>79</v>
      </c>
      <c r="AY166" s="255" t="s">
        <v>162</v>
      </c>
    </row>
    <row r="167" s="2" customFormat="1" ht="16.5" customHeight="1">
      <c r="A167" s="40"/>
      <c r="B167" s="41"/>
      <c r="C167" s="214" t="s">
        <v>297</v>
      </c>
      <c r="D167" s="214" t="s">
        <v>164</v>
      </c>
      <c r="E167" s="215" t="s">
        <v>1645</v>
      </c>
      <c r="F167" s="216" t="s">
        <v>1646</v>
      </c>
      <c r="G167" s="217" t="s">
        <v>381</v>
      </c>
      <c r="H167" s="218">
        <v>1</v>
      </c>
      <c r="I167" s="219"/>
      <c r="J167" s="220">
        <f>ROUND(I167*H167,2)</f>
        <v>0</v>
      </c>
      <c r="K167" s="216" t="s">
        <v>168</v>
      </c>
      <c r="L167" s="46"/>
      <c r="M167" s="221" t="s">
        <v>19</v>
      </c>
      <c r="N167" s="222" t="s">
        <v>43</v>
      </c>
      <c r="O167" s="86"/>
      <c r="P167" s="223">
        <f>O167*H167</f>
        <v>0</v>
      </c>
      <c r="Q167" s="223">
        <v>0.00011</v>
      </c>
      <c r="R167" s="223">
        <f>Q167*H167</f>
        <v>0.00011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169</v>
      </c>
      <c r="AT167" s="225" t="s">
        <v>164</v>
      </c>
      <c r="AU167" s="225" t="s">
        <v>81</v>
      </c>
      <c r="AY167" s="19" t="s">
        <v>162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79</v>
      </c>
      <c r="BK167" s="226">
        <f>ROUND(I167*H167,2)</f>
        <v>0</v>
      </c>
      <c r="BL167" s="19" t="s">
        <v>169</v>
      </c>
      <c r="BM167" s="225" t="s">
        <v>2777</v>
      </c>
    </row>
    <row r="168" s="2" customFormat="1">
      <c r="A168" s="40"/>
      <c r="B168" s="41"/>
      <c r="C168" s="42"/>
      <c r="D168" s="227" t="s">
        <v>171</v>
      </c>
      <c r="E168" s="42"/>
      <c r="F168" s="228" t="s">
        <v>1648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171</v>
      </c>
      <c r="AU168" s="19" t="s">
        <v>81</v>
      </c>
    </row>
    <row r="169" s="2" customFormat="1">
      <c r="A169" s="40"/>
      <c r="B169" s="41"/>
      <c r="C169" s="42"/>
      <c r="D169" s="232" t="s">
        <v>173</v>
      </c>
      <c r="E169" s="42"/>
      <c r="F169" s="233" t="s">
        <v>1649</v>
      </c>
      <c r="G169" s="42"/>
      <c r="H169" s="42"/>
      <c r="I169" s="229"/>
      <c r="J169" s="42"/>
      <c r="K169" s="42"/>
      <c r="L169" s="46"/>
      <c r="M169" s="230"/>
      <c r="N169" s="231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173</v>
      </c>
      <c r="AU169" s="19" t="s">
        <v>81</v>
      </c>
    </row>
    <row r="170" s="2" customFormat="1" ht="24.15" customHeight="1">
      <c r="A170" s="40"/>
      <c r="B170" s="41"/>
      <c r="C170" s="256" t="s">
        <v>7</v>
      </c>
      <c r="D170" s="256" t="s">
        <v>237</v>
      </c>
      <c r="E170" s="257" t="s">
        <v>1650</v>
      </c>
      <c r="F170" s="258" t="s">
        <v>1651</v>
      </c>
      <c r="G170" s="259" t="s">
        <v>381</v>
      </c>
      <c r="H170" s="260">
        <v>1</v>
      </c>
      <c r="I170" s="261"/>
      <c r="J170" s="262">
        <f>ROUND(I170*H170,2)</f>
        <v>0</v>
      </c>
      <c r="K170" s="258" t="s">
        <v>168</v>
      </c>
      <c r="L170" s="263"/>
      <c r="M170" s="264" t="s">
        <v>19</v>
      </c>
      <c r="N170" s="265" t="s">
        <v>43</v>
      </c>
      <c r="O170" s="86"/>
      <c r="P170" s="223">
        <f>O170*H170</f>
        <v>0</v>
      </c>
      <c r="Q170" s="223">
        <v>0.012</v>
      </c>
      <c r="R170" s="223">
        <f>Q170*H170</f>
        <v>0.012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217</v>
      </c>
      <c r="AT170" s="225" t="s">
        <v>237</v>
      </c>
      <c r="AU170" s="225" t="s">
        <v>81</v>
      </c>
      <c r="AY170" s="19" t="s">
        <v>162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169</v>
      </c>
      <c r="BM170" s="225" t="s">
        <v>2778</v>
      </c>
    </row>
    <row r="171" s="2" customFormat="1">
      <c r="A171" s="40"/>
      <c r="B171" s="41"/>
      <c r="C171" s="42"/>
      <c r="D171" s="227" t="s">
        <v>171</v>
      </c>
      <c r="E171" s="42"/>
      <c r="F171" s="228" t="s">
        <v>1651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171</v>
      </c>
      <c r="AU171" s="19" t="s">
        <v>81</v>
      </c>
    </row>
    <row r="172" s="15" customFormat="1">
      <c r="A172" s="15"/>
      <c r="B172" s="266"/>
      <c r="C172" s="267"/>
      <c r="D172" s="227" t="s">
        <v>175</v>
      </c>
      <c r="E172" s="268" t="s">
        <v>19</v>
      </c>
      <c r="F172" s="269" t="s">
        <v>2779</v>
      </c>
      <c r="G172" s="267"/>
      <c r="H172" s="268" t="s">
        <v>19</v>
      </c>
      <c r="I172" s="270"/>
      <c r="J172" s="267"/>
      <c r="K172" s="267"/>
      <c r="L172" s="271"/>
      <c r="M172" s="272"/>
      <c r="N172" s="273"/>
      <c r="O172" s="273"/>
      <c r="P172" s="273"/>
      <c r="Q172" s="273"/>
      <c r="R172" s="273"/>
      <c r="S172" s="273"/>
      <c r="T172" s="27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5" t="s">
        <v>175</v>
      </c>
      <c r="AU172" s="275" t="s">
        <v>81</v>
      </c>
      <c r="AV172" s="15" t="s">
        <v>79</v>
      </c>
      <c r="AW172" s="15" t="s">
        <v>33</v>
      </c>
      <c r="AX172" s="15" t="s">
        <v>72</v>
      </c>
      <c r="AY172" s="275" t="s">
        <v>162</v>
      </c>
    </row>
    <row r="173" s="13" customFormat="1">
      <c r="A173" s="13"/>
      <c r="B173" s="234"/>
      <c r="C173" s="235"/>
      <c r="D173" s="227" t="s">
        <v>175</v>
      </c>
      <c r="E173" s="236" t="s">
        <v>19</v>
      </c>
      <c r="F173" s="237" t="s">
        <v>79</v>
      </c>
      <c r="G173" s="235"/>
      <c r="H173" s="238">
        <v>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175</v>
      </c>
      <c r="AU173" s="244" t="s">
        <v>81</v>
      </c>
      <c r="AV173" s="13" t="s">
        <v>81</v>
      </c>
      <c r="AW173" s="13" t="s">
        <v>33</v>
      </c>
      <c r="AX173" s="13" t="s">
        <v>79</v>
      </c>
      <c r="AY173" s="244" t="s">
        <v>162</v>
      </c>
    </row>
    <row r="174" s="12" customFormat="1" ht="22.8" customHeight="1">
      <c r="A174" s="12"/>
      <c r="B174" s="198"/>
      <c r="C174" s="199"/>
      <c r="D174" s="200" t="s">
        <v>71</v>
      </c>
      <c r="E174" s="212" t="s">
        <v>1718</v>
      </c>
      <c r="F174" s="212" t="s">
        <v>1719</v>
      </c>
      <c r="G174" s="199"/>
      <c r="H174" s="199"/>
      <c r="I174" s="202"/>
      <c r="J174" s="213">
        <f>BK174</f>
        <v>0</v>
      </c>
      <c r="K174" s="199"/>
      <c r="L174" s="204"/>
      <c r="M174" s="205"/>
      <c r="N174" s="206"/>
      <c r="O174" s="206"/>
      <c r="P174" s="207">
        <f>SUM(P175:P187)</f>
        <v>0</v>
      </c>
      <c r="Q174" s="206"/>
      <c r="R174" s="207">
        <f>SUM(R175:R187)</f>
        <v>0</v>
      </c>
      <c r="S174" s="206"/>
      <c r="T174" s="208">
        <f>SUM(T175:T187)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9" t="s">
        <v>79</v>
      </c>
      <c r="AT174" s="210" t="s">
        <v>71</v>
      </c>
      <c r="AU174" s="210" t="s">
        <v>79</v>
      </c>
      <c r="AY174" s="209" t="s">
        <v>162</v>
      </c>
      <c r="BK174" s="211">
        <f>SUM(BK175:BK187)</f>
        <v>0</v>
      </c>
    </row>
    <row r="175" s="2" customFormat="1" ht="16.5" customHeight="1">
      <c r="A175" s="40"/>
      <c r="B175" s="41"/>
      <c r="C175" s="214" t="s">
        <v>312</v>
      </c>
      <c r="D175" s="214" t="s">
        <v>164</v>
      </c>
      <c r="E175" s="215" t="s">
        <v>2780</v>
      </c>
      <c r="F175" s="216" t="s">
        <v>2781</v>
      </c>
      <c r="G175" s="217" t="s">
        <v>212</v>
      </c>
      <c r="H175" s="218">
        <v>9.6379999999999999</v>
      </c>
      <c r="I175" s="219"/>
      <c r="J175" s="220">
        <f>ROUND(I175*H175,2)</f>
        <v>0</v>
      </c>
      <c r="K175" s="216" t="s">
        <v>168</v>
      </c>
      <c r="L175" s="46"/>
      <c r="M175" s="221" t="s">
        <v>19</v>
      </c>
      <c r="N175" s="222" t="s">
        <v>43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169</v>
      </c>
      <c r="AT175" s="225" t="s">
        <v>164</v>
      </c>
      <c r="AU175" s="225" t="s">
        <v>81</v>
      </c>
      <c r="AY175" s="19" t="s">
        <v>162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79</v>
      </c>
      <c r="BK175" s="226">
        <f>ROUND(I175*H175,2)</f>
        <v>0</v>
      </c>
      <c r="BL175" s="19" t="s">
        <v>169</v>
      </c>
      <c r="BM175" s="225" t="s">
        <v>2782</v>
      </c>
    </row>
    <row r="176" s="2" customFormat="1">
      <c r="A176" s="40"/>
      <c r="B176" s="41"/>
      <c r="C176" s="42"/>
      <c r="D176" s="227" t="s">
        <v>171</v>
      </c>
      <c r="E176" s="42"/>
      <c r="F176" s="228" t="s">
        <v>2783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171</v>
      </c>
      <c r="AU176" s="19" t="s">
        <v>81</v>
      </c>
    </row>
    <row r="177" s="2" customFormat="1">
      <c r="A177" s="40"/>
      <c r="B177" s="41"/>
      <c r="C177" s="42"/>
      <c r="D177" s="232" t="s">
        <v>173</v>
      </c>
      <c r="E177" s="42"/>
      <c r="F177" s="233" t="s">
        <v>2784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173</v>
      </c>
      <c r="AU177" s="19" t="s">
        <v>81</v>
      </c>
    </row>
    <row r="178" s="2" customFormat="1" ht="24.15" customHeight="1">
      <c r="A178" s="40"/>
      <c r="B178" s="41"/>
      <c r="C178" s="214" t="s">
        <v>315</v>
      </c>
      <c r="D178" s="214" t="s">
        <v>164</v>
      </c>
      <c r="E178" s="215" t="s">
        <v>2785</v>
      </c>
      <c r="F178" s="216" t="s">
        <v>2786</v>
      </c>
      <c r="G178" s="217" t="s">
        <v>212</v>
      </c>
      <c r="H178" s="218">
        <v>86.742000000000004</v>
      </c>
      <c r="I178" s="219"/>
      <c r="J178" s="220">
        <f>ROUND(I178*H178,2)</f>
        <v>0</v>
      </c>
      <c r="K178" s="216" t="s">
        <v>168</v>
      </c>
      <c r="L178" s="46"/>
      <c r="M178" s="221" t="s">
        <v>19</v>
      </c>
      <c r="N178" s="222" t="s">
        <v>43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169</v>
      </c>
      <c r="AT178" s="225" t="s">
        <v>164</v>
      </c>
      <c r="AU178" s="225" t="s">
        <v>81</v>
      </c>
      <c r="AY178" s="19" t="s">
        <v>162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79</v>
      </c>
      <c r="BK178" s="226">
        <f>ROUND(I178*H178,2)</f>
        <v>0</v>
      </c>
      <c r="BL178" s="19" t="s">
        <v>169</v>
      </c>
      <c r="BM178" s="225" t="s">
        <v>2787</v>
      </c>
    </row>
    <row r="179" s="2" customFormat="1">
      <c r="A179" s="40"/>
      <c r="B179" s="41"/>
      <c r="C179" s="42"/>
      <c r="D179" s="227" t="s">
        <v>171</v>
      </c>
      <c r="E179" s="42"/>
      <c r="F179" s="228" t="s">
        <v>2788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171</v>
      </c>
      <c r="AU179" s="19" t="s">
        <v>81</v>
      </c>
    </row>
    <row r="180" s="2" customFormat="1">
      <c r="A180" s="40"/>
      <c r="B180" s="41"/>
      <c r="C180" s="42"/>
      <c r="D180" s="232" t="s">
        <v>173</v>
      </c>
      <c r="E180" s="42"/>
      <c r="F180" s="233" t="s">
        <v>2789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173</v>
      </c>
      <c r="AU180" s="19" t="s">
        <v>81</v>
      </c>
    </row>
    <row r="181" s="13" customFormat="1">
      <c r="A181" s="13"/>
      <c r="B181" s="234"/>
      <c r="C181" s="235"/>
      <c r="D181" s="227" t="s">
        <v>175</v>
      </c>
      <c r="E181" s="236" t="s">
        <v>19</v>
      </c>
      <c r="F181" s="237" t="s">
        <v>2790</v>
      </c>
      <c r="G181" s="235"/>
      <c r="H181" s="238">
        <v>86.742000000000004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175</v>
      </c>
      <c r="AU181" s="244" t="s">
        <v>81</v>
      </c>
      <c r="AV181" s="13" t="s">
        <v>81</v>
      </c>
      <c r="AW181" s="13" t="s">
        <v>33</v>
      </c>
      <c r="AX181" s="13" t="s">
        <v>79</v>
      </c>
      <c r="AY181" s="244" t="s">
        <v>162</v>
      </c>
    </row>
    <row r="182" s="2" customFormat="1" ht="24.15" customHeight="1">
      <c r="A182" s="40"/>
      <c r="B182" s="41"/>
      <c r="C182" s="214" t="s">
        <v>322</v>
      </c>
      <c r="D182" s="214" t="s">
        <v>164</v>
      </c>
      <c r="E182" s="215" t="s">
        <v>2791</v>
      </c>
      <c r="F182" s="216" t="s">
        <v>2792</v>
      </c>
      <c r="G182" s="217" t="s">
        <v>212</v>
      </c>
      <c r="H182" s="218">
        <v>9.6379999999999999</v>
      </c>
      <c r="I182" s="219"/>
      <c r="J182" s="220">
        <f>ROUND(I182*H182,2)</f>
        <v>0</v>
      </c>
      <c r="K182" s="216" t="s">
        <v>168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169</v>
      </c>
      <c r="AT182" s="225" t="s">
        <v>164</v>
      </c>
      <c r="AU182" s="225" t="s">
        <v>81</v>
      </c>
      <c r="AY182" s="19" t="s">
        <v>162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169</v>
      </c>
      <c r="BM182" s="225" t="s">
        <v>2793</v>
      </c>
    </row>
    <row r="183" s="2" customFormat="1">
      <c r="A183" s="40"/>
      <c r="B183" s="41"/>
      <c r="C183" s="42"/>
      <c r="D183" s="227" t="s">
        <v>171</v>
      </c>
      <c r="E183" s="42"/>
      <c r="F183" s="228" t="s">
        <v>2794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171</v>
      </c>
      <c r="AU183" s="19" t="s">
        <v>81</v>
      </c>
    </row>
    <row r="184" s="2" customFormat="1">
      <c r="A184" s="40"/>
      <c r="B184" s="41"/>
      <c r="C184" s="42"/>
      <c r="D184" s="232" t="s">
        <v>173</v>
      </c>
      <c r="E184" s="42"/>
      <c r="F184" s="233" t="s">
        <v>2795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173</v>
      </c>
      <c r="AU184" s="19" t="s">
        <v>81</v>
      </c>
    </row>
    <row r="185" s="2" customFormat="1" ht="33" customHeight="1">
      <c r="A185" s="40"/>
      <c r="B185" s="41"/>
      <c r="C185" s="214" t="s">
        <v>329</v>
      </c>
      <c r="D185" s="214" t="s">
        <v>164</v>
      </c>
      <c r="E185" s="215" t="s">
        <v>2796</v>
      </c>
      <c r="F185" s="216" t="s">
        <v>2797</v>
      </c>
      <c r="G185" s="217" t="s">
        <v>212</v>
      </c>
      <c r="H185" s="218">
        <v>9.6379999999999999</v>
      </c>
      <c r="I185" s="219"/>
      <c r="J185" s="220">
        <f>ROUND(I185*H185,2)</f>
        <v>0</v>
      </c>
      <c r="K185" s="216" t="s">
        <v>168</v>
      </c>
      <c r="L185" s="46"/>
      <c r="M185" s="221" t="s">
        <v>19</v>
      </c>
      <c r="N185" s="222" t="s">
        <v>43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169</v>
      </c>
      <c r="AT185" s="225" t="s">
        <v>164</v>
      </c>
      <c r="AU185" s="225" t="s">
        <v>81</v>
      </c>
      <c r="AY185" s="19" t="s">
        <v>162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79</v>
      </c>
      <c r="BK185" s="226">
        <f>ROUND(I185*H185,2)</f>
        <v>0</v>
      </c>
      <c r="BL185" s="19" t="s">
        <v>169</v>
      </c>
      <c r="BM185" s="225" t="s">
        <v>2798</v>
      </c>
    </row>
    <row r="186" s="2" customFormat="1">
      <c r="A186" s="40"/>
      <c r="B186" s="41"/>
      <c r="C186" s="42"/>
      <c r="D186" s="227" t="s">
        <v>171</v>
      </c>
      <c r="E186" s="42"/>
      <c r="F186" s="228" t="s">
        <v>2799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171</v>
      </c>
      <c r="AU186" s="19" t="s">
        <v>81</v>
      </c>
    </row>
    <row r="187" s="2" customFormat="1">
      <c r="A187" s="40"/>
      <c r="B187" s="41"/>
      <c r="C187" s="42"/>
      <c r="D187" s="232" t="s">
        <v>173</v>
      </c>
      <c r="E187" s="42"/>
      <c r="F187" s="233" t="s">
        <v>2800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173</v>
      </c>
      <c r="AU187" s="19" t="s">
        <v>81</v>
      </c>
    </row>
    <row r="188" s="12" customFormat="1" ht="22.8" customHeight="1">
      <c r="A188" s="12"/>
      <c r="B188" s="198"/>
      <c r="C188" s="199"/>
      <c r="D188" s="200" t="s">
        <v>71</v>
      </c>
      <c r="E188" s="212" t="s">
        <v>728</v>
      </c>
      <c r="F188" s="212" t="s">
        <v>729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SUM(P189:P194)</f>
        <v>0</v>
      </c>
      <c r="Q188" s="206"/>
      <c r="R188" s="207">
        <f>SUM(R189:R194)</f>
        <v>0</v>
      </c>
      <c r="S188" s="206"/>
      <c r="T188" s="208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79</v>
      </c>
      <c r="AT188" s="210" t="s">
        <v>71</v>
      </c>
      <c r="AU188" s="210" t="s">
        <v>79</v>
      </c>
      <c r="AY188" s="209" t="s">
        <v>162</v>
      </c>
      <c r="BK188" s="211">
        <f>SUM(BK189:BK194)</f>
        <v>0</v>
      </c>
    </row>
    <row r="189" s="2" customFormat="1" ht="24.15" customHeight="1">
      <c r="A189" s="40"/>
      <c r="B189" s="41"/>
      <c r="C189" s="214" t="s">
        <v>336</v>
      </c>
      <c r="D189" s="214" t="s">
        <v>164</v>
      </c>
      <c r="E189" s="215" t="s">
        <v>2801</v>
      </c>
      <c r="F189" s="216" t="s">
        <v>2802</v>
      </c>
      <c r="G189" s="217" t="s">
        <v>212</v>
      </c>
      <c r="H189" s="218">
        <v>121.40900000000001</v>
      </c>
      <c r="I189" s="219"/>
      <c r="J189" s="220">
        <f>ROUND(I189*H189,2)</f>
        <v>0</v>
      </c>
      <c r="K189" s="216" t="s">
        <v>168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169</v>
      </c>
      <c r="AT189" s="225" t="s">
        <v>164</v>
      </c>
      <c r="AU189" s="225" t="s">
        <v>81</v>
      </c>
      <c r="AY189" s="19" t="s">
        <v>162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169</v>
      </c>
      <c r="BM189" s="225" t="s">
        <v>2803</v>
      </c>
    </row>
    <row r="190" s="2" customFormat="1">
      <c r="A190" s="40"/>
      <c r="B190" s="41"/>
      <c r="C190" s="42"/>
      <c r="D190" s="227" t="s">
        <v>171</v>
      </c>
      <c r="E190" s="42"/>
      <c r="F190" s="228" t="s">
        <v>2804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171</v>
      </c>
      <c r="AU190" s="19" t="s">
        <v>81</v>
      </c>
    </row>
    <row r="191" s="2" customFormat="1">
      <c r="A191" s="40"/>
      <c r="B191" s="41"/>
      <c r="C191" s="42"/>
      <c r="D191" s="232" t="s">
        <v>173</v>
      </c>
      <c r="E191" s="42"/>
      <c r="F191" s="233" t="s">
        <v>2805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173</v>
      </c>
      <c r="AU191" s="19" t="s">
        <v>81</v>
      </c>
    </row>
    <row r="192" s="2" customFormat="1" ht="33" customHeight="1">
      <c r="A192" s="40"/>
      <c r="B192" s="41"/>
      <c r="C192" s="214" t="s">
        <v>343</v>
      </c>
      <c r="D192" s="214" t="s">
        <v>164</v>
      </c>
      <c r="E192" s="215" t="s">
        <v>2806</v>
      </c>
      <c r="F192" s="216" t="s">
        <v>2807</v>
      </c>
      <c r="G192" s="217" t="s">
        <v>212</v>
      </c>
      <c r="H192" s="218">
        <v>121.40900000000001</v>
      </c>
      <c r="I192" s="219"/>
      <c r="J192" s="220">
        <f>ROUND(I192*H192,2)</f>
        <v>0</v>
      </c>
      <c r="K192" s="216" t="s">
        <v>168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169</v>
      </c>
      <c r="AT192" s="225" t="s">
        <v>164</v>
      </c>
      <c r="AU192" s="225" t="s">
        <v>81</v>
      </c>
      <c r="AY192" s="19" t="s">
        <v>162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169</v>
      </c>
      <c r="BM192" s="225" t="s">
        <v>2808</v>
      </c>
    </row>
    <row r="193" s="2" customFormat="1">
      <c r="A193" s="40"/>
      <c r="B193" s="41"/>
      <c r="C193" s="42"/>
      <c r="D193" s="227" t="s">
        <v>171</v>
      </c>
      <c r="E193" s="42"/>
      <c r="F193" s="228" t="s">
        <v>2809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171</v>
      </c>
      <c r="AU193" s="19" t="s">
        <v>81</v>
      </c>
    </row>
    <row r="194" s="2" customFormat="1">
      <c r="A194" s="40"/>
      <c r="B194" s="41"/>
      <c r="C194" s="42"/>
      <c r="D194" s="232" t="s">
        <v>173</v>
      </c>
      <c r="E194" s="42"/>
      <c r="F194" s="233" t="s">
        <v>2810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173</v>
      </c>
      <c r="AU194" s="19" t="s">
        <v>81</v>
      </c>
    </row>
    <row r="195" s="12" customFormat="1" ht="25.92" customHeight="1">
      <c r="A195" s="12"/>
      <c r="B195" s="198"/>
      <c r="C195" s="199"/>
      <c r="D195" s="200" t="s">
        <v>71</v>
      </c>
      <c r="E195" s="201" t="s">
        <v>736</v>
      </c>
      <c r="F195" s="201" t="s">
        <v>737</v>
      </c>
      <c r="G195" s="199"/>
      <c r="H195" s="199"/>
      <c r="I195" s="202"/>
      <c r="J195" s="203">
        <f>BK195</f>
        <v>0</v>
      </c>
      <c r="K195" s="199"/>
      <c r="L195" s="204"/>
      <c r="M195" s="205"/>
      <c r="N195" s="206"/>
      <c r="O195" s="206"/>
      <c r="P195" s="207">
        <f>P196</f>
        <v>0</v>
      </c>
      <c r="Q195" s="206"/>
      <c r="R195" s="207">
        <f>R196</f>
        <v>0.048048</v>
      </c>
      <c r="S195" s="206"/>
      <c r="T195" s="208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9" t="s">
        <v>81</v>
      </c>
      <c r="AT195" s="210" t="s">
        <v>71</v>
      </c>
      <c r="AU195" s="210" t="s">
        <v>72</v>
      </c>
      <c r="AY195" s="209" t="s">
        <v>162</v>
      </c>
      <c r="BK195" s="211">
        <f>BK196</f>
        <v>0</v>
      </c>
    </row>
    <row r="196" s="12" customFormat="1" ht="22.8" customHeight="1">
      <c r="A196" s="12"/>
      <c r="B196" s="198"/>
      <c r="C196" s="199"/>
      <c r="D196" s="200" t="s">
        <v>71</v>
      </c>
      <c r="E196" s="212" t="s">
        <v>2238</v>
      </c>
      <c r="F196" s="212" t="s">
        <v>2239</v>
      </c>
      <c r="G196" s="199"/>
      <c r="H196" s="199"/>
      <c r="I196" s="202"/>
      <c r="J196" s="213">
        <f>BK196</f>
        <v>0</v>
      </c>
      <c r="K196" s="199"/>
      <c r="L196" s="204"/>
      <c r="M196" s="205"/>
      <c r="N196" s="206"/>
      <c r="O196" s="206"/>
      <c r="P196" s="207">
        <f>SUM(P197:P211)</f>
        <v>0</v>
      </c>
      <c r="Q196" s="206"/>
      <c r="R196" s="207">
        <f>SUM(R197:R211)</f>
        <v>0.048048</v>
      </c>
      <c r="S196" s="206"/>
      <c r="T196" s="208">
        <f>SUM(T197:T211)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9" t="s">
        <v>81</v>
      </c>
      <c r="AT196" s="210" t="s">
        <v>71</v>
      </c>
      <c r="AU196" s="210" t="s">
        <v>79</v>
      </c>
      <c r="AY196" s="209" t="s">
        <v>162</v>
      </c>
      <c r="BK196" s="211">
        <f>SUM(BK197:BK211)</f>
        <v>0</v>
      </c>
    </row>
    <row r="197" s="2" customFormat="1" ht="24.15" customHeight="1">
      <c r="A197" s="40"/>
      <c r="B197" s="41"/>
      <c r="C197" s="214" t="s">
        <v>350</v>
      </c>
      <c r="D197" s="214" t="s">
        <v>164</v>
      </c>
      <c r="E197" s="215" t="s">
        <v>2811</v>
      </c>
      <c r="F197" s="216" t="s">
        <v>2812</v>
      </c>
      <c r="G197" s="217" t="s">
        <v>300</v>
      </c>
      <c r="H197" s="218">
        <v>8.4000000000000004</v>
      </c>
      <c r="I197" s="219"/>
      <c r="J197" s="220">
        <f>ROUND(I197*H197,2)</f>
        <v>0</v>
      </c>
      <c r="K197" s="216" t="s">
        <v>168</v>
      </c>
      <c r="L197" s="46"/>
      <c r="M197" s="221" t="s">
        <v>19</v>
      </c>
      <c r="N197" s="222" t="s">
        <v>43</v>
      </c>
      <c r="O197" s="86"/>
      <c r="P197" s="223">
        <f>O197*H197</f>
        <v>0</v>
      </c>
      <c r="Q197" s="223">
        <v>0.00072000000000000005</v>
      </c>
      <c r="R197" s="223">
        <f>Q197*H197</f>
        <v>0.0060480000000000004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275</v>
      </c>
      <c r="AT197" s="225" t="s">
        <v>164</v>
      </c>
      <c r="AU197" s="225" t="s">
        <v>81</v>
      </c>
      <c r="AY197" s="19" t="s">
        <v>162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79</v>
      </c>
      <c r="BK197" s="226">
        <f>ROUND(I197*H197,2)</f>
        <v>0</v>
      </c>
      <c r="BL197" s="19" t="s">
        <v>275</v>
      </c>
      <c r="BM197" s="225" t="s">
        <v>2813</v>
      </c>
    </row>
    <row r="198" s="2" customFormat="1">
      <c r="A198" s="40"/>
      <c r="B198" s="41"/>
      <c r="C198" s="42"/>
      <c r="D198" s="227" t="s">
        <v>171</v>
      </c>
      <c r="E198" s="42"/>
      <c r="F198" s="228" t="s">
        <v>2814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171</v>
      </c>
      <c r="AU198" s="19" t="s">
        <v>81</v>
      </c>
    </row>
    <row r="199" s="2" customFormat="1">
      <c r="A199" s="40"/>
      <c r="B199" s="41"/>
      <c r="C199" s="42"/>
      <c r="D199" s="232" t="s">
        <v>173</v>
      </c>
      <c r="E199" s="42"/>
      <c r="F199" s="233" t="s">
        <v>2815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173</v>
      </c>
      <c r="AU199" s="19" t="s">
        <v>81</v>
      </c>
    </row>
    <row r="200" s="2" customFormat="1" ht="24.15" customHeight="1">
      <c r="A200" s="40"/>
      <c r="B200" s="41"/>
      <c r="C200" s="256" t="s">
        <v>357</v>
      </c>
      <c r="D200" s="256" t="s">
        <v>237</v>
      </c>
      <c r="E200" s="257" t="s">
        <v>2816</v>
      </c>
      <c r="F200" s="258" t="s">
        <v>2817</v>
      </c>
      <c r="G200" s="259" t="s">
        <v>300</v>
      </c>
      <c r="H200" s="260">
        <v>8.4000000000000004</v>
      </c>
      <c r="I200" s="261"/>
      <c r="J200" s="262">
        <f>ROUND(I200*H200,2)</f>
        <v>0</v>
      </c>
      <c r="K200" s="258" t="s">
        <v>168</v>
      </c>
      <c r="L200" s="263"/>
      <c r="M200" s="264" t="s">
        <v>19</v>
      </c>
      <c r="N200" s="265" t="s">
        <v>43</v>
      </c>
      <c r="O200" s="86"/>
      <c r="P200" s="223">
        <f>O200*H200</f>
        <v>0</v>
      </c>
      <c r="Q200" s="223">
        <v>0.0050000000000000001</v>
      </c>
      <c r="R200" s="223">
        <f>Q200*H200</f>
        <v>0.042000000000000003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378</v>
      </c>
      <c r="AT200" s="225" t="s">
        <v>237</v>
      </c>
      <c r="AU200" s="225" t="s">
        <v>81</v>
      </c>
      <c r="AY200" s="19" t="s">
        <v>162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79</v>
      </c>
      <c r="BK200" s="226">
        <f>ROUND(I200*H200,2)</f>
        <v>0</v>
      </c>
      <c r="BL200" s="19" t="s">
        <v>275</v>
      </c>
      <c r="BM200" s="225" t="s">
        <v>2818</v>
      </c>
    </row>
    <row r="201" s="2" customFormat="1">
      <c r="A201" s="40"/>
      <c r="B201" s="41"/>
      <c r="C201" s="42"/>
      <c r="D201" s="227" t="s">
        <v>171</v>
      </c>
      <c r="E201" s="42"/>
      <c r="F201" s="228" t="s">
        <v>2817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171</v>
      </c>
      <c r="AU201" s="19" t="s">
        <v>81</v>
      </c>
    </row>
    <row r="202" s="15" customFormat="1">
      <c r="A202" s="15"/>
      <c r="B202" s="266"/>
      <c r="C202" s="267"/>
      <c r="D202" s="227" t="s">
        <v>175</v>
      </c>
      <c r="E202" s="268" t="s">
        <v>19</v>
      </c>
      <c r="F202" s="269" t="s">
        <v>2819</v>
      </c>
      <c r="G202" s="267"/>
      <c r="H202" s="268" t="s">
        <v>19</v>
      </c>
      <c r="I202" s="270"/>
      <c r="J202" s="267"/>
      <c r="K202" s="267"/>
      <c r="L202" s="271"/>
      <c r="M202" s="272"/>
      <c r="N202" s="273"/>
      <c r="O202" s="273"/>
      <c r="P202" s="273"/>
      <c r="Q202" s="273"/>
      <c r="R202" s="273"/>
      <c r="S202" s="273"/>
      <c r="T202" s="27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5" t="s">
        <v>175</v>
      </c>
      <c r="AU202" s="275" t="s">
        <v>81</v>
      </c>
      <c r="AV202" s="15" t="s">
        <v>79</v>
      </c>
      <c r="AW202" s="15" t="s">
        <v>33</v>
      </c>
      <c r="AX202" s="15" t="s">
        <v>72</v>
      </c>
      <c r="AY202" s="275" t="s">
        <v>162</v>
      </c>
    </row>
    <row r="203" s="15" customFormat="1">
      <c r="A203" s="15"/>
      <c r="B203" s="266"/>
      <c r="C203" s="267"/>
      <c r="D203" s="227" t="s">
        <v>175</v>
      </c>
      <c r="E203" s="268" t="s">
        <v>19</v>
      </c>
      <c r="F203" s="269" t="s">
        <v>2820</v>
      </c>
      <c r="G203" s="267"/>
      <c r="H203" s="268" t="s">
        <v>19</v>
      </c>
      <c r="I203" s="270"/>
      <c r="J203" s="267"/>
      <c r="K203" s="267"/>
      <c r="L203" s="271"/>
      <c r="M203" s="272"/>
      <c r="N203" s="273"/>
      <c r="O203" s="273"/>
      <c r="P203" s="273"/>
      <c r="Q203" s="273"/>
      <c r="R203" s="273"/>
      <c r="S203" s="273"/>
      <c r="T203" s="27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5" t="s">
        <v>175</v>
      </c>
      <c r="AU203" s="275" t="s">
        <v>81</v>
      </c>
      <c r="AV203" s="15" t="s">
        <v>79</v>
      </c>
      <c r="AW203" s="15" t="s">
        <v>33</v>
      </c>
      <c r="AX203" s="15" t="s">
        <v>72</v>
      </c>
      <c r="AY203" s="275" t="s">
        <v>162</v>
      </c>
    </row>
    <row r="204" s="15" customFormat="1">
      <c r="A204" s="15"/>
      <c r="B204" s="266"/>
      <c r="C204" s="267"/>
      <c r="D204" s="227" t="s">
        <v>175</v>
      </c>
      <c r="E204" s="268" t="s">
        <v>19</v>
      </c>
      <c r="F204" s="269" t="s">
        <v>2821</v>
      </c>
      <c r="G204" s="267"/>
      <c r="H204" s="268" t="s">
        <v>19</v>
      </c>
      <c r="I204" s="270"/>
      <c r="J204" s="267"/>
      <c r="K204" s="267"/>
      <c r="L204" s="271"/>
      <c r="M204" s="272"/>
      <c r="N204" s="273"/>
      <c r="O204" s="273"/>
      <c r="P204" s="273"/>
      <c r="Q204" s="273"/>
      <c r="R204" s="273"/>
      <c r="S204" s="273"/>
      <c r="T204" s="27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5" t="s">
        <v>175</v>
      </c>
      <c r="AU204" s="275" t="s">
        <v>81</v>
      </c>
      <c r="AV204" s="15" t="s">
        <v>79</v>
      </c>
      <c r="AW204" s="15" t="s">
        <v>33</v>
      </c>
      <c r="AX204" s="15" t="s">
        <v>72</v>
      </c>
      <c r="AY204" s="275" t="s">
        <v>162</v>
      </c>
    </row>
    <row r="205" s="13" customFormat="1">
      <c r="A205" s="13"/>
      <c r="B205" s="234"/>
      <c r="C205" s="235"/>
      <c r="D205" s="227" t="s">
        <v>175</v>
      </c>
      <c r="E205" s="236" t="s">
        <v>19</v>
      </c>
      <c r="F205" s="237" t="s">
        <v>2822</v>
      </c>
      <c r="G205" s="235"/>
      <c r="H205" s="238">
        <v>8.4000000000000004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175</v>
      </c>
      <c r="AU205" s="244" t="s">
        <v>81</v>
      </c>
      <c r="AV205" s="13" t="s">
        <v>81</v>
      </c>
      <c r="AW205" s="13" t="s">
        <v>33</v>
      </c>
      <c r="AX205" s="13" t="s">
        <v>79</v>
      </c>
      <c r="AY205" s="244" t="s">
        <v>162</v>
      </c>
    </row>
    <row r="206" s="2" customFormat="1" ht="24.15" customHeight="1">
      <c r="A206" s="40"/>
      <c r="B206" s="41"/>
      <c r="C206" s="214" t="s">
        <v>363</v>
      </c>
      <c r="D206" s="214" t="s">
        <v>164</v>
      </c>
      <c r="E206" s="215" t="s">
        <v>2356</v>
      </c>
      <c r="F206" s="216" t="s">
        <v>2357</v>
      </c>
      <c r="G206" s="217" t="s">
        <v>212</v>
      </c>
      <c r="H206" s="218">
        <v>0.048000000000000001</v>
      </c>
      <c r="I206" s="219"/>
      <c r="J206" s="220">
        <f>ROUND(I206*H206,2)</f>
        <v>0</v>
      </c>
      <c r="K206" s="216" t="s">
        <v>168</v>
      </c>
      <c r="L206" s="46"/>
      <c r="M206" s="221" t="s">
        <v>19</v>
      </c>
      <c r="N206" s="222" t="s">
        <v>43</v>
      </c>
      <c r="O206" s="86"/>
      <c r="P206" s="223">
        <f>O206*H206</f>
        <v>0</v>
      </c>
      <c r="Q206" s="223">
        <v>0</v>
      </c>
      <c r="R206" s="223">
        <f>Q206*H206</f>
        <v>0</v>
      </c>
      <c r="S206" s="223">
        <v>0</v>
      </c>
      <c r="T206" s="224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5" t="s">
        <v>275</v>
      </c>
      <c r="AT206" s="225" t="s">
        <v>164</v>
      </c>
      <c r="AU206" s="225" t="s">
        <v>81</v>
      </c>
      <c r="AY206" s="19" t="s">
        <v>162</v>
      </c>
      <c r="BE206" s="226">
        <f>IF(N206="základní",J206,0)</f>
        <v>0</v>
      </c>
      <c r="BF206" s="226">
        <f>IF(N206="snížená",J206,0)</f>
        <v>0</v>
      </c>
      <c r="BG206" s="226">
        <f>IF(N206="zákl. přenesená",J206,0)</f>
        <v>0</v>
      </c>
      <c r="BH206" s="226">
        <f>IF(N206="sníž. přenesená",J206,0)</f>
        <v>0</v>
      </c>
      <c r="BI206" s="226">
        <f>IF(N206="nulová",J206,0)</f>
        <v>0</v>
      </c>
      <c r="BJ206" s="19" t="s">
        <v>79</v>
      </c>
      <c r="BK206" s="226">
        <f>ROUND(I206*H206,2)</f>
        <v>0</v>
      </c>
      <c r="BL206" s="19" t="s">
        <v>275</v>
      </c>
      <c r="BM206" s="225" t="s">
        <v>2823</v>
      </c>
    </row>
    <row r="207" s="2" customFormat="1">
      <c r="A207" s="40"/>
      <c r="B207" s="41"/>
      <c r="C207" s="42"/>
      <c r="D207" s="227" t="s">
        <v>171</v>
      </c>
      <c r="E207" s="42"/>
      <c r="F207" s="228" t="s">
        <v>2359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171</v>
      </c>
      <c r="AU207" s="19" t="s">
        <v>81</v>
      </c>
    </row>
    <row r="208" s="2" customFormat="1">
      <c r="A208" s="40"/>
      <c r="B208" s="41"/>
      <c r="C208" s="42"/>
      <c r="D208" s="232" t="s">
        <v>173</v>
      </c>
      <c r="E208" s="42"/>
      <c r="F208" s="233" t="s">
        <v>2360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173</v>
      </c>
      <c r="AU208" s="19" t="s">
        <v>81</v>
      </c>
    </row>
    <row r="209" s="2" customFormat="1" ht="33" customHeight="1">
      <c r="A209" s="40"/>
      <c r="B209" s="41"/>
      <c r="C209" s="214" t="s">
        <v>371</v>
      </c>
      <c r="D209" s="214" t="s">
        <v>164</v>
      </c>
      <c r="E209" s="215" t="s">
        <v>2362</v>
      </c>
      <c r="F209" s="216" t="s">
        <v>2363</v>
      </c>
      <c r="G209" s="217" t="s">
        <v>212</v>
      </c>
      <c r="H209" s="218">
        <v>0.048000000000000001</v>
      </c>
      <c r="I209" s="219"/>
      <c r="J209" s="220">
        <f>ROUND(I209*H209,2)</f>
        <v>0</v>
      </c>
      <c r="K209" s="216" t="s">
        <v>168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275</v>
      </c>
      <c r="AT209" s="225" t="s">
        <v>164</v>
      </c>
      <c r="AU209" s="225" t="s">
        <v>81</v>
      </c>
      <c r="AY209" s="19" t="s">
        <v>162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275</v>
      </c>
      <c r="BM209" s="225" t="s">
        <v>2824</v>
      </c>
    </row>
    <row r="210" s="2" customFormat="1">
      <c r="A210" s="40"/>
      <c r="B210" s="41"/>
      <c r="C210" s="42"/>
      <c r="D210" s="227" t="s">
        <v>171</v>
      </c>
      <c r="E210" s="42"/>
      <c r="F210" s="228" t="s">
        <v>2365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171</v>
      </c>
      <c r="AU210" s="19" t="s">
        <v>81</v>
      </c>
    </row>
    <row r="211" s="2" customFormat="1">
      <c r="A211" s="40"/>
      <c r="B211" s="41"/>
      <c r="C211" s="42"/>
      <c r="D211" s="232" t="s">
        <v>173</v>
      </c>
      <c r="E211" s="42"/>
      <c r="F211" s="233" t="s">
        <v>2366</v>
      </c>
      <c r="G211" s="42"/>
      <c r="H211" s="42"/>
      <c r="I211" s="229"/>
      <c r="J211" s="42"/>
      <c r="K211" s="42"/>
      <c r="L211" s="46"/>
      <c r="M211" s="276"/>
      <c r="N211" s="277"/>
      <c r="O211" s="278"/>
      <c r="P211" s="278"/>
      <c r="Q211" s="278"/>
      <c r="R211" s="278"/>
      <c r="S211" s="278"/>
      <c r="T211" s="279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173</v>
      </c>
      <c r="AU211" s="19" t="s">
        <v>81</v>
      </c>
    </row>
    <row r="212" s="2" customFormat="1" ht="6.96" customHeight="1">
      <c r="A212" s="40"/>
      <c r="B212" s="61"/>
      <c r="C212" s="62"/>
      <c r="D212" s="62"/>
      <c r="E212" s="62"/>
      <c r="F212" s="62"/>
      <c r="G212" s="62"/>
      <c r="H212" s="62"/>
      <c r="I212" s="62"/>
      <c r="J212" s="62"/>
      <c r="K212" s="62"/>
      <c r="L212" s="46"/>
      <c r="M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</row>
  </sheetData>
  <sheetProtection sheet="1" autoFilter="0" formatColumns="0" formatRows="0" objects="1" scenarios="1" spinCount="100000" saltValue="XSqZDDnrlE7EBH8gQFgWW0UCc78ad+MwbXK1FgYjT9nqOqBJyDSe8e8lXJ+cfCqaxBn2nMk6SLP2XXUu8qpNgQ==" hashValue="DC1VriWlddIXCVkVwgSSD9ZT3f424OWvun642ii2rLgC2R3AjdpvqOoTUeNEah4lNYK6Vc4ZJs3Rpu7Dmk8efQ==" algorithmName="SHA-512" password="CC35"/>
  <autoFilter ref="C87:K21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6_01/113107131"/>
    <hyperlink ref="F98" r:id="rId2" display="https://podminky.urs.cz/item/CS_URS_2026_01/113202111"/>
    <hyperlink ref="F101" r:id="rId3" display="https://podminky.urs.cz/item/CS_URS_2026_01/131313701"/>
    <hyperlink ref="F106" r:id="rId4" display="https://podminky.urs.cz/item/CS_URS_2026_01/162211321"/>
    <hyperlink ref="F109" r:id="rId5" display="https://podminky.urs.cz/item/CS_URS_2026_01/162211329"/>
    <hyperlink ref="F113" r:id="rId6" display="https://podminky.urs.cz/item/CS_URS_2026_01/162751137"/>
    <hyperlink ref="F116" r:id="rId7" display="https://podminky.urs.cz/item/CS_URS_2026_01/167111102"/>
    <hyperlink ref="F119" r:id="rId8" display="https://podminky.urs.cz/item/CS_URS_2026_01/171201231"/>
    <hyperlink ref="F123" r:id="rId9" display="https://podminky.urs.cz/item/CS_URS_2026_01/171251201"/>
    <hyperlink ref="F132" r:id="rId10" display="https://podminky.urs.cz/item/CS_URS_2026_01/564831111"/>
    <hyperlink ref="F141" r:id="rId11" display="https://podminky.urs.cz/item/CS_URS_2026_01/596212212"/>
    <hyperlink ref="F148" r:id="rId12" display="https://podminky.urs.cz/item/CS_URS_2026_01/596991112"/>
    <hyperlink ref="F152" r:id="rId13" display="https://podminky.urs.cz/item/CS_URS_2026_01/916231213"/>
    <hyperlink ref="F159" r:id="rId14" display="https://podminky.urs.cz/item/CS_URS_2026_01/916991121"/>
    <hyperlink ref="F164" r:id="rId15" display="https://podminky.urs.cz/item/CS_URS_2026_01/919735123"/>
    <hyperlink ref="F169" r:id="rId16" display="https://podminky.urs.cz/item/CS_URS_2026_01/953943211"/>
    <hyperlink ref="F177" r:id="rId17" display="https://podminky.urs.cz/item/CS_URS_2026_01/997221571"/>
    <hyperlink ref="F180" r:id="rId18" display="https://podminky.urs.cz/item/CS_URS_2026_01/997221579"/>
    <hyperlink ref="F184" r:id="rId19" display="https://podminky.urs.cz/item/CS_URS_2026_01/997221612"/>
    <hyperlink ref="F187" r:id="rId20" display="https://podminky.urs.cz/item/CS_URS_2026_01/997221861"/>
    <hyperlink ref="F191" r:id="rId21" display="https://podminky.urs.cz/item/CS_URS_2026_01/998229112"/>
    <hyperlink ref="F194" r:id="rId22" display="https://podminky.urs.cz/item/CS_URS_2026_01/998229121"/>
    <hyperlink ref="F199" r:id="rId23" display="https://podminky.urs.cz/item/CS_URS_2026_01/767163122"/>
    <hyperlink ref="F208" r:id="rId24" display="https://podminky.urs.cz/item/CS_URS_2026_01/998767121"/>
    <hyperlink ref="F211" r:id="rId25" display="https://podminky.urs.cz/item/CS_URS_2026_01/998767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2026-03-06T11:39:04Z</dcterms:created>
  <dcterms:modified xsi:type="dcterms:W3CDTF">2026-03-06T11:39:14Z</dcterms:modified>
</cp:coreProperties>
</file>