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01 - rekonstrukce venkov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rekonstrukce venkovn...'!$C$147:$K$636</definedName>
    <definedName name="_xlnm.Print_Area" localSheetId="1">'01 - rekonstrukce venkovn...'!$C$4:$J$76,'01 - rekonstrukce venkovn...'!$C$82:$J$129,'01 - rekonstrukce venkovn...'!$C$135:$J$636</definedName>
    <definedName name="_xlnm.Print_Titles" localSheetId="1">'01 - rekonstrukce venkovn...'!$147:$147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636"/>
  <c r="BH636"/>
  <c r="BG636"/>
  <c r="BF636"/>
  <c r="T636"/>
  <c r="R636"/>
  <c r="P636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30"/>
  <c r="BH630"/>
  <c r="BG630"/>
  <c r="BF630"/>
  <c r="T630"/>
  <c r="R630"/>
  <c r="P630"/>
  <c r="BI629"/>
  <c r="BH629"/>
  <c r="BG629"/>
  <c r="BF629"/>
  <c r="T629"/>
  <c r="R629"/>
  <c r="P629"/>
  <c r="BI627"/>
  <c r="BH627"/>
  <c r="BG627"/>
  <c r="BF627"/>
  <c r="T627"/>
  <c r="R627"/>
  <c r="P627"/>
  <c r="BI626"/>
  <c r="BH626"/>
  <c r="BG626"/>
  <c r="BF626"/>
  <c r="T626"/>
  <c r="R626"/>
  <c r="P626"/>
  <c r="BI625"/>
  <c r="BH625"/>
  <c r="BG625"/>
  <c r="BF625"/>
  <c r="T625"/>
  <c r="R625"/>
  <c r="P625"/>
  <c r="BI620"/>
  <c r="BH620"/>
  <c r="BG620"/>
  <c r="BF620"/>
  <c r="T620"/>
  <c r="R620"/>
  <c r="P620"/>
  <c r="BI616"/>
  <c r="BH616"/>
  <c r="BG616"/>
  <c r="BF616"/>
  <c r="T616"/>
  <c r="R616"/>
  <c r="P616"/>
  <c r="BI612"/>
  <c r="BH612"/>
  <c r="BG612"/>
  <c r="BF612"/>
  <c r="T612"/>
  <c r="R612"/>
  <c r="P612"/>
  <c r="BI608"/>
  <c r="BH608"/>
  <c r="BG608"/>
  <c r="BF608"/>
  <c r="T608"/>
  <c r="R608"/>
  <c r="P608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9"/>
  <c r="BH589"/>
  <c r="BG589"/>
  <c r="BF589"/>
  <c r="T589"/>
  <c r="R589"/>
  <c r="P589"/>
  <c r="BI584"/>
  <c r="BH584"/>
  <c r="BG584"/>
  <c r="BF584"/>
  <c r="T584"/>
  <c r="R584"/>
  <c r="P584"/>
  <c r="BI583"/>
  <c r="BH583"/>
  <c r="BG583"/>
  <c r="BF583"/>
  <c r="T583"/>
  <c r="R583"/>
  <c r="P583"/>
  <c r="BI581"/>
  <c r="BH581"/>
  <c r="BG581"/>
  <c r="BF581"/>
  <c r="T581"/>
  <c r="R581"/>
  <c r="P581"/>
  <c r="BI580"/>
  <c r="BH580"/>
  <c r="BG580"/>
  <c r="BF580"/>
  <c r="T580"/>
  <c r="R580"/>
  <c r="P580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2"/>
  <c r="BH572"/>
  <c r="BG572"/>
  <c r="BF572"/>
  <c r="T572"/>
  <c r="R572"/>
  <c r="P572"/>
  <c r="BI570"/>
  <c r="BH570"/>
  <c r="BG570"/>
  <c r="BF570"/>
  <c r="T570"/>
  <c r="R570"/>
  <c r="P570"/>
  <c r="BI568"/>
  <c r="BH568"/>
  <c r="BG568"/>
  <c r="BF568"/>
  <c r="T568"/>
  <c r="R568"/>
  <c r="P568"/>
  <c r="BI566"/>
  <c r="BH566"/>
  <c r="BG566"/>
  <c r="BF566"/>
  <c r="T566"/>
  <c r="R566"/>
  <c r="P566"/>
  <c r="BI565"/>
  <c r="BH565"/>
  <c r="BG565"/>
  <c r="BF565"/>
  <c r="T565"/>
  <c r="R565"/>
  <c r="P565"/>
  <c r="BI563"/>
  <c r="BH563"/>
  <c r="BG563"/>
  <c r="BF563"/>
  <c r="T563"/>
  <c r="R563"/>
  <c r="P563"/>
  <c r="BI560"/>
  <c r="BH560"/>
  <c r="BG560"/>
  <c r="BF560"/>
  <c r="T560"/>
  <c r="R560"/>
  <c r="P560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1"/>
  <c r="BH551"/>
  <c r="BG551"/>
  <c r="BF551"/>
  <c r="T551"/>
  <c r="R551"/>
  <c r="P551"/>
  <c r="BI550"/>
  <c r="BH550"/>
  <c r="BG550"/>
  <c r="BF550"/>
  <c r="T550"/>
  <c r="R550"/>
  <c r="P550"/>
  <c r="BI549"/>
  <c r="BH549"/>
  <c r="BG549"/>
  <c r="BF549"/>
  <c r="T549"/>
  <c r="R549"/>
  <c r="P549"/>
  <c r="BI546"/>
  <c r="BH546"/>
  <c r="BG546"/>
  <c r="BF546"/>
  <c r="T546"/>
  <c r="R546"/>
  <c r="P546"/>
  <c r="BI543"/>
  <c r="BH543"/>
  <c r="BG543"/>
  <c r="BF543"/>
  <c r="T543"/>
  <c r="R543"/>
  <c r="P543"/>
  <c r="BI540"/>
  <c r="BH540"/>
  <c r="BG540"/>
  <c r="BF540"/>
  <c r="T540"/>
  <c r="R540"/>
  <c r="P540"/>
  <c r="BI537"/>
  <c r="BH537"/>
  <c r="BG537"/>
  <c r="BF537"/>
  <c r="T537"/>
  <c r="R537"/>
  <c r="P537"/>
  <c r="BI534"/>
  <c r="BH534"/>
  <c r="BG534"/>
  <c r="BF534"/>
  <c r="T534"/>
  <c r="R534"/>
  <c r="P534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6"/>
  <c r="BH516"/>
  <c r="BG516"/>
  <c r="BF516"/>
  <c r="T516"/>
  <c r="R516"/>
  <c r="P516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0"/>
  <c r="BH490"/>
  <c r="BG490"/>
  <c r="BF490"/>
  <c r="T490"/>
  <c r="R490"/>
  <c r="P490"/>
  <c r="BI488"/>
  <c r="BH488"/>
  <c r="BG488"/>
  <c r="BF488"/>
  <c r="T488"/>
  <c r="R488"/>
  <c r="P488"/>
  <c r="BI484"/>
  <c r="BH484"/>
  <c r="BG484"/>
  <c r="BF484"/>
  <c r="T484"/>
  <c r="R484"/>
  <c r="P484"/>
  <c r="BI480"/>
  <c r="BH480"/>
  <c r="BG480"/>
  <c r="BF480"/>
  <c r="T480"/>
  <c r="R480"/>
  <c r="P480"/>
  <c r="BI474"/>
  <c r="BH474"/>
  <c r="BG474"/>
  <c r="BF474"/>
  <c r="T474"/>
  <c r="R474"/>
  <c r="P474"/>
  <c r="BI467"/>
  <c r="BH467"/>
  <c r="BG467"/>
  <c r="BF467"/>
  <c r="T467"/>
  <c r="T466"/>
  <c r="R467"/>
  <c r="R466"/>
  <c r="P467"/>
  <c r="P466"/>
  <c r="BI464"/>
  <c r="BH464"/>
  <c r="BG464"/>
  <c r="BF464"/>
  <c r="T464"/>
  <c r="T463"/>
  <c r="R464"/>
  <c r="R463"/>
  <c r="P464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0"/>
  <c r="BH450"/>
  <c r="BG450"/>
  <c r="BF450"/>
  <c r="T450"/>
  <c r="R450"/>
  <c r="P450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28"/>
  <c r="BH428"/>
  <c r="BG428"/>
  <c r="BF428"/>
  <c r="T428"/>
  <c r="R428"/>
  <c r="P428"/>
  <c r="BI427"/>
  <c r="BH427"/>
  <c r="BG427"/>
  <c r="BF427"/>
  <c r="T427"/>
  <c r="R427"/>
  <c r="P427"/>
  <c r="BI418"/>
  <c r="BH418"/>
  <c r="BG418"/>
  <c r="BF418"/>
  <c r="T418"/>
  <c r="R418"/>
  <c r="P418"/>
  <c r="BI412"/>
  <c r="BH412"/>
  <c r="BG412"/>
  <c r="BF412"/>
  <c r="T412"/>
  <c r="R412"/>
  <c r="P412"/>
  <c r="BI407"/>
  <c r="BH407"/>
  <c r="BG407"/>
  <c r="BF407"/>
  <c r="T407"/>
  <c r="R407"/>
  <c r="P407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5"/>
  <c r="BH375"/>
  <c r="BG375"/>
  <c r="BF375"/>
  <c r="T375"/>
  <c r="R375"/>
  <c r="P375"/>
  <c r="BI368"/>
  <c r="BH368"/>
  <c r="BG368"/>
  <c r="BF368"/>
  <c r="T368"/>
  <c r="T367"/>
  <c r="R368"/>
  <c r="R367"/>
  <c r="P368"/>
  <c r="P367"/>
  <c r="BI363"/>
  <c r="BH363"/>
  <c r="BG363"/>
  <c r="BF363"/>
  <c r="T363"/>
  <c r="R363"/>
  <c r="P363"/>
  <c r="BI362"/>
  <c r="BH362"/>
  <c r="BG362"/>
  <c r="BF362"/>
  <c r="T362"/>
  <c r="R362"/>
  <c r="P362"/>
  <c r="BI358"/>
  <c r="BH358"/>
  <c r="BG358"/>
  <c r="BF358"/>
  <c r="T358"/>
  <c r="R358"/>
  <c r="P358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T348"/>
  <c r="R349"/>
  <c r="R348"/>
  <c r="P349"/>
  <c r="P348"/>
  <c r="BI344"/>
  <c r="BH344"/>
  <c r="BG344"/>
  <c r="BF344"/>
  <c r="T344"/>
  <c r="R344"/>
  <c r="P344"/>
  <c r="BI341"/>
  <c r="BH341"/>
  <c r="BG341"/>
  <c r="BF341"/>
  <c r="T341"/>
  <c r="R341"/>
  <c r="P341"/>
  <c r="BI336"/>
  <c r="BH336"/>
  <c r="BG336"/>
  <c r="BF336"/>
  <c r="T336"/>
  <c r="R336"/>
  <c r="P336"/>
  <c r="BI332"/>
  <c r="BH332"/>
  <c r="BG332"/>
  <c r="BF332"/>
  <c r="T332"/>
  <c r="R332"/>
  <c r="P332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15"/>
  <c r="BH315"/>
  <c r="BG315"/>
  <c r="BF315"/>
  <c r="T315"/>
  <c r="R315"/>
  <c r="P315"/>
  <c r="BI308"/>
  <c r="BH308"/>
  <c r="BG308"/>
  <c r="BF308"/>
  <c r="T308"/>
  <c r="R308"/>
  <c r="P308"/>
  <c r="BI301"/>
  <c r="BH301"/>
  <c r="BG301"/>
  <c r="BF301"/>
  <c r="T301"/>
  <c r="R301"/>
  <c r="P301"/>
  <c r="BI293"/>
  <c r="BH293"/>
  <c r="BG293"/>
  <c r="BF293"/>
  <c r="T293"/>
  <c r="T292"/>
  <c r="R293"/>
  <c r="R292"/>
  <c r="P293"/>
  <c r="P292"/>
  <c r="BI291"/>
  <c r="BH291"/>
  <c r="BG291"/>
  <c r="BF291"/>
  <c r="T291"/>
  <c r="R291"/>
  <c r="P291"/>
  <c r="BI285"/>
  <c r="BH285"/>
  <c r="BG285"/>
  <c r="BF285"/>
  <c r="T285"/>
  <c r="R285"/>
  <c r="P285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4"/>
  <c r="BH264"/>
  <c r="BG264"/>
  <c r="BF264"/>
  <c r="T264"/>
  <c r="T263"/>
  <c r="R264"/>
  <c r="R263"/>
  <c r="P264"/>
  <c r="P263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37"/>
  <c r="BH237"/>
  <c r="BG237"/>
  <c r="BF237"/>
  <c r="T237"/>
  <c r="R237"/>
  <c r="P237"/>
  <c r="BI229"/>
  <c r="BH229"/>
  <c r="BG229"/>
  <c r="BF229"/>
  <c r="T229"/>
  <c r="R229"/>
  <c r="P229"/>
  <c r="BI222"/>
  <c r="BH222"/>
  <c r="BG222"/>
  <c r="BF222"/>
  <c r="T222"/>
  <c r="R222"/>
  <c r="P222"/>
  <c r="BI215"/>
  <c r="BH215"/>
  <c r="BG215"/>
  <c r="BF215"/>
  <c r="T215"/>
  <c r="R215"/>
  <c r="P215"/>
  <c r="BI208"/>
  <c r="BH208"/>
  <c r="BG208"/>
  <c r="BF208"/>
  <c r="T208"/>
  <c r="R208"/>
  <c r="P208"/>
  <c r="BI205"/>
  <c r="BH205"/>
  <c r="BG205"/>
  <c r="BF205"/>
  <c r="T205"/>
  <c r="R205"/>
  <c r="P205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6"/>
  <c r="BH166"/>
  <c r="BG166"/>
  <c r="BF166"/>
  <c r="T166"/>
  <c r="R166"/>
  <c r="P166"/>
  <c r="BI165"/>
  <c r="BH165"/>
  <c r="BG165"/>
  <c r="BF165"/>
  <c r="T165"/>
  <c r="R165"/>
  <c r="P165"/>
  <c r="BI159"/>
  <c r="BH159"/>
  <c r="BG159"/>
  <c r="BF159"/>
  <c r="T159"/>
  <c r="R159"/>
  <c r="P159"/>
  <c r="BI158"/>
  <c r="BH158"/>
  <c r="BG158"/>
  <c r="BF158"/>
  <c r="T158"/>
  <c r="R158"/>
  <c r="P158"/>
  <c r="BI151"/>
  <c r="BH151"/>
  <c r="BG151"/>
  <c r="BF151"/>
  <c r="T151"/>
  <c r="R151"/>
  <c r="P151"/>
  <c r="J145"/>
  <c r="J144"/>
  <c r="F144"/>
  <c r="F142"/>
  <c r="E140"/>
  <c r="J92"/>
  <c r="J91"/>
  <c r="F91"/>
  <c r="F89"/>
  <c r="E87"/>
  <c r="J18"/>
  <c r="E18"/>
  <c r="F92"/>
  <c r="J17"/>
  <c r="J12"/>
  <c r="J142"/>
  <c r="E7"/>
  <c r="E85"/>
  <c i="1" r="L90"/>
  <c r="AM90"/>
  <c r="AM89"/>
  <c r="L89"/>
  <c r="AM87"/>
  <c r="L87"/>
  <c r="L85"/>
  <c r="L84"/>
  <c i="2" r="BK630"/>
  <c r="BK577"/>
  <c r="J612"/>
  <c r="BK507"/>
  <c r="BK324"/>
  <c r="J215"/>
  <c r="J604"/>
  <c r="J575"/>
  <c r="J520"/>
  <c r="BK357"/>
  <c r="J323"/>
  <c r="BK629"/>
  <c r="J578"/>
  <c r="J526"/>
  <c r="BK368"/>
  <c r="BK604"/>
  <c r="J559"/>
  <c r="J543"/>
  <c r="BK323"/>
  <c r="J461"/>
  <c r="BK285"/>
  <c r="J550"/>
  <c r="J580"/>
  <c r="BK635"/>
  <c r="J583"/>
  <c r="BK581"/>
  <c r="BK520"/>
  <c r="J336"/>
  <c r="J584"/>
  <c r="BK554"/>
  <c r="J480"/>
  <c r="J407"/>
  <c r="BK252"/>
  <c r="BK490"/>
  <c r="BK516"/>
  <c r="J427"/>
  <c r="J237"/>
  <c r="BK526"/>
  <c r="BK358"/>
  <c r="BK427"/>
  <c r="BK205"/>
  <c r="J353"/>
  <c r="BK550"/>
  <c r="J467"/>
  <c r="J248"/>
  <c r="BK341"/>
  <c r="BK246"/>
  <c r="BK159"/>
  <c r="BK626"/>
  <c r="BK565"/>
  <c r="J631"/>
  <c r="BK540"/>
  <c r="BK464"/>
  <c r="BK222"/>
  <c r="J626"/>
  <c r="BK580"/>
  <c r="BK608"/>
  <c r="J565"/>
  <c r="BK450"/>
  <c r="J392"/>
  <c r="BK237"/>
  <c r="BK589"/>
  <c r="BK556"/>
  <c r="J551"/>
  <c r="BK375"/>
  <c r="J509"/>
  <c r="J368"/>
  <c r="J560"/>
  <c r="BK480"/>
  <c r="BK578"/>
  <c r="BK509"/>
  <c r="BK457"/>
  <c r="J277"/>
  <c r="J179"/>
  <c r="J570"/>
  <c r="J244"/>
  <c r="J293"/>
  <c r="J635"/>
  <c r="J620"/>
  <c r="BK600"/>
  <c r="BK528"/>
  <c r="J608"/>
  <c r="BK543"/>
  <c r="BK499"/>
  <c r="BK462"/>
  <c r="BK344"/>
  <c r="BK332"/>
  <c r="J252"/>
  <c r="J630"/>
  <c r="J616"/>
  <c r="J577"/>
  <c r="J596"/>
  <c r="J523"/>
  <c r="J400"/>
  <c r="BK308"/>
  <c r="BK576"/>
  <c r="J556"/>
  <c r="J553"/>
  <c r="J513"/>
  <c r="J464"/>
  <c r="J285"/>
  <c r="BK363"/>
  <c r="BK549"/>
  <c r="BK461"/>
  <c r="BK560"/>
  <c r="BK484"/>
  <c r="J315"/>
  <c r="J205"/>
  <c r="BK173"/>
  <c r="J572"/>
  <c r="J173"/>
  <c r="J159"/>
  <c r="J267"/>
  <c r="J196"/>
  <c r="BK384"/>
  <c r="J193"/>
  <c r="J540"/>
  <c r="J507"/>
  <c r="J222"/>
  <c r="J363"/>
  <c r="J332"/>
  <c r="BK267"/>
  <c r="J165"/>
  <c r="BK631"/>
  <c r="J418"/>
  <c r="BK511"/>
  <c r="BK428"/>
  <c r="BK248"/>
  <c r="BK620"/>
  <c r="BK537"/>
  <c r="J534"/>
  <c r="BK353"/>
  <c r="BK574"/>
  <c r="BK553"/>
  <c r="BK503"/>
  <c r="BK291"/>
  <c r="BK625"/>
  <c r="J246"/>
  <c r="BK279"/>
  <c r="J349"/>
  <c r="J531"/>
  <c r="BK396"/>
  <c r="J386"/>
  <c r="J272"/>
  <c r="BK151"/>
  <c r="J151"/>
  <c r="BK563"/>
  <c r="BK467"/>
  <c r="J576"/>
  <c r="J435"/>
  <c r="J256"/>
  <c r="J166"/>
  <c r="J629"/>
  <c r="J574"/>
  <c r="J636"/>
  <c r="BK568"/>
  <c r="BK534"/>
  <c r="BK382"/>
  <c r="BK488"/>
  <c r="BK301"/>
  <c r="J208"/>
  <c r="BK616"/>
  <c r="BK572"/>
  <c r="J488"/>
  <c r="BK362"/>
  <c r="BK165"/>
  <c r="J568"/>
  <c r="BK455"/>
  <c r="J412"/>
  <c r="BK256"/>
  <c r="J428"/>
  <c r="BK392"/>
  <c r="BK176"/>
  <c r="BK513"/>
  <c r="J308"/>
  <c r="J357"/>
  <c r="J291"/>
  <c r="J198"/>
  <c r="BK612"/>
  <c r="J566"/>
  <c r="BK627"/>
  <c r="J528"/>
  <c r="J439"/>
  <c r="J322"/>
  <c r="J633"/>
  <c r="J592"/>
  <c r="BK570"/>
  <c r="J455"/>
  <c r="J344"/>
  <c r="J600"/>
  <c r="BK559"/>
  <c r="BK552"/>
  <c r="J495"/>
  <c r="BK322"/>
  <c r="J375"/>
  <c r="BK215"/>
  <c r="BK439"/>
  <c r="BK531"/>
  <c r="J474"/>
  <c r="J264"/>
  <c i="1" r="AS94"/>
  <c i="2" r="BK272"/>
  <c r="BK198"/>
  <c r="J280"/>
  <c r="J176"/>
  <c r="J362"/>
  <c r="J546"/>
  <c r="J516"/>
  <c r="J457"/>
  <c r="BK435"/>
  <c r="BK349"/>
  <c r="BK277"/>
  <c r="BK182"/>
  <c r="J625"/>
  <c r="BK583"/>
  <c r="BK546"/>
  <c r="BK633"/>
  <c r="J537"/>
  <c r="BK474"/>
  <c r="BK386"/>
  <c r="J341"/>
  <c r="J301"/>
  <c r="BK636"/>
  <c r="BK596"/>
  <c r="BK575"/>
  <c r="J589"/>
  <c r="J563"/>
  <c r="J490"/>
  <c r="BK166"/>
  <c r="BK566"/>
  <c r="J554"/>
  <c r="J552"/>
  <c r="BK460"/>
  <c r="BK315"/>
  <c r="J396"/>
  <c r="J229"/>
  <c r="BK495"/>
  <c r="BK584"/>
  <c r="BK523"/>
  <c r="J503"/>
  <c r="BK443"/>
  <c r="J279"/>
  <c r="BK193"/>
  <c r="J158"/>
  <c r="BK407"/>
  <c r="J460"/>
  <c r="J384"/>
  <c r="BK208"/>
  <c r="J462"/>
  <c r="BK400"/>
  <c r="BK179"/>
  <c r="J511"/>
  <c r="BK264"/>
  <c r="BK418"/>
  <c r="J358"/>
  <c r="J324"/>
  <c r="BK244"/>
  <c r="BK592"/>
  <c r="J549"/>
  <c r="J443"/>
  <c r="BK336"/>
  <c r="J627"/>
  <c r="J581"/>
  <c r="BK551"/>
  <c r="BK293"/>
  <c r="BK196"/>
  <c r="J499"/>
  <c r="J450"/>
  <c r="J382"/>
  <c r="J182"/>
  <c r="BK229"/>
  <c r="J484"/>
  <c r="BK412"/>
  <c r="BK280"/>
  <c r="BK158"/>
  <c l="1" r="R150"/>
  <c r="BK512"/>
  <c r="J512"/>
  <c r="J121"/>
  <c r="P150"/>
  <c r="BK204"/>
  <c r="J204"/>
  <c r="J99"/>
  <c r="R236"/>
  <c r="T247"/>
  <c r="P266"/>
  <c r="T300"/>
  <c r="P340"/>
  <c r="R352"/>
  <c r="T374"/>
  <c r="P411"/>
  <c r="P434"/>
  <c r="R454"/>
  <c r="BK473"/>
  <c r="J473"/>
  <c r="J119"/>
  <c r="T489"/>
  <c r="BK564"/>
  <c r="J564"/>
  <c r="J124"/>
  <c r="BK150"/>
  <c r="J150"/>
  <c r="J98"/>
  <c r="P204"/>
  <c r="P236"/>
  <c r="T236"/>
  <c r="R266"/>
  <c r="P331"/>
  <c r="R340"/>
  <c r="BK352"/>
  <c r="J352"/>
  <c r="J109"/>
  <c r="R374"/>
  <c r="R385"/>
  <c r="T411"/>
  <c r="P454"/>
  <c r="BK489"/>
  <c r="J489"/>
  <c r="J120"/>
  <c r="R512"/>
  <c r="R555"/>
  <c r="R204"/>
  <c r="R247"/>
  <c r="BK266"/>
  <c r="J266"/>
  <c r="J103"/>
  <c r="BK300"/>
  <c r="J300"/>
  <c r="J105"/>
  <c r="BK331"/>
  <c r="J331"/>
  <c r="J106"/>
  <c r="BK340"/>
  <c r="J340"/>
  <c r="J107"/>
  <c r="P352"/>
  <c r="P374"/>
  <c r="T385"/>
  <c r="BK434"/>
  <c r="J434"/>
  <c r="J114"/>
  <c r="BK454"/>
  <c r="J454"/>
  <c r="J115"/>
  <c r="P473"/>
  <c r="P465"/>
  <c r="P489"/>
  <c r="BK527"/>
  <c r="J527"/>
  <c r="J122"/>
  <c r="R527"/>
  <c r="T555"/>
  <c r="P564"/>
  <c r="R591"/>
  <c r="R590"/>
  <c r="T204"/>
  <c r="BK247"/>
  <c r="J247"/>
  <c r="J101"/>
  <c r="R300"/>
  <c r="T331"/>
  <c r="T352"/>
  <c r="BK385"/>
  <c r="J385"/>
  <c r="J112"/>
  <c r="BK411"/>
  <c r="J411"/>
  <c r="J113"/>
  <c r="R434"/>
  <c r="T454"/>
  <c r="R473"/>
  <c r="R465"/>
  <c r="R489"/>
  <c r="T512"/>
  <c r="P527"/>
  <c r="BK555"/>
  <c r="J555"/>
  <c r="J123"/>
  <c r="R564"/>
  <c r="P591"/>
  <c r="P590"/>
  <c r="T150"/>
  <c r="BK236"/>
  <c r="J236"/>
  <c r="J100"/>
  <c r="P247"/>
  <c r="T266"/>
  <c r="P300"/>
  <c r="R331"/>
  <c r="T340"/>
  <c r="BK374"/>
  <c r="J374"/>
  <c r="J111"/>
  <c r="P385"/>
  <c r="R411"/>
  <c r="T434"/>
  <c r="T473"/>
  <c r="T465"/>
  <c r="P512"/>
  <c r="T527"/>
  <c r="P555"/>
  <c r="T564"/>
  <c r="BK591"/>
  <c r="J591"/>
  <c r="J126"/>
  <c r="T591"/>
  <c r="T590"/>
  <c r="BK624"/>
  <c r="J624"/>
  <c r="J127"/>
  <c r="P624"/>
  <c r="R624"/>
  <c r="T624"/>
  <c r="BK628"/>
  <c r="J628"/>
  <c r="J128"/>
  <c r="P628"/>
  <c r="R628"/>
  <c r="T628"/>
  <c r="BK367"/>
  <c r="J367"/>
  <c r="J110"/>
  <c r="BK348"/>
  <c r="J348"/>
  <c r="J108"/>
  <c r="BK463"/>
  <c r="J463"/>
  <c r="J116"/>
  <c r="BK263"/>
  <c r="J263"/>
  <c r="J102"/>
  <c r="BK292"/>
  <c r="J292"/>
  <c r="J104"/>
  <c r="BK466"/>
  <c r="BK465"/>
  <c r="J465"/>
  <c r="J117"/>
  <c r="J89"/>
  <c r="BE166"/>
  <c r="BE179"/>
  <c r="BE208"/>
  <c r="BE215"/>
  <c r="BE237"/>
  <c r="BE246"/>
  <c r="BE248"/>
  <c r="BE280"/>
  <c r="BE323"/>
  <c r="BE353"/>
  <c r="BE375"/>
  <c r="BE550"/>
  <c r="BE301"/>
  <c r="BE503"/>
  <c r="BE523"/>
  <c r="BE546"/>
  <c r="BE551"/>
  <c r="BE151"/>
  <c r="BE173"/>
  <c r="BE176"/>
  <c r="BE182"/>
  <c r="BE196"/>
  <c r="BE198"/>
  <c r="BE412"/>
  <c r="F145"/>
  <c r="BE322"/>
  <c r="BE324"/>
  <c r="BE336"/>
  <c r="BE165"/>
  <c r="BE252"/>
  <c r="BE358"/>
  <c r="BE363"/>
  <c r="BE384"/>
  <c r="BE526"/>
  <c r="E138"/>
  <c r="BE158"/>
  <c r="BE308"/>
  <c r="BE315"/>
  <c r="BE455"/>
  <c r="BE457"/>
  <c r="BE480"/>
  <c r="BE229"/>
  <c r="BE267"/>
  <c r="BE285"/>
  <c r="BE293"/>
  <c r="BE357"/>
  <c r="BE400"/>
  <c r="BE450"/>
  <c r="BE467"/>
  <c r="BE540"/>
  <c r="BE566"/>
  <c r="BE435"/>
  <c r="BE484"/>
  <c r="BE488"/>
  <c r="BE528"/>
  <c r="BE159"/>
  <c r="BE193"/>
  <c r="BE256"/>
  <c r="BE291"/>
  <c r="BE382"/>
  <c r="BE490"/>
  <c r="BE520"/>
  <c r="BE534"/>
  <c r="BE574"/>
  <c r="BE222"/>
  <c r="BE272"/>
  <c r="BE277"/>
  <c r="BE279"/>
  <c r="BE332"/>
  <c r="BE344"/>
  <c r="BE368"/>
  <c r="BE386"/>
  <c r="BE392"/>
  <c r="BE443"/>
  <c r="BE462"/>
  <c r="BE507"/>
  <c r="BE509"/>
  <c r="BE516"/>
  <c r="BE537"/>
  <c r="BE549"/>
  <c r="BE552"/>
  <c r="BE553"/>
  <c r="BE554"/>
  <c r="BE556"/>
  <c r="BE575"/>
  <c r="BE577"/>
  <c r="BE578"/>
  <c r="BE580"/>
  <c r="BE581"/>
  <c r="BE583"/>
  <c r="BE612"/>
  <c r="BE264"/>
  <c r="BE428"/>
  <c r="BE495"/>
  <c r="BE499"/>
  <c r="BE511"/>
  <c r="BE560"/>
  <c r="BE568"/>
  <c r="BE592"/>
  <c r="BE604"/>
  <c r="BE626"/>
  <c r="BE543"/>
  <c r="BE559"/>
  <c r="BE565"/>
  <c r="BE572"/>
  <c r="BE576"/>
  <c r="BE584"/>
  <c r="BE589"/>
  <c r="BE600"/>
  <c r="BE608"/>
  <c r="BE205"/>
  <c r="BE244"/>
  <c r="BE341"/>
  <c r="BE349"/>
  <c r="BE362"/>
  <c r="BE396"/>
  <c r="BE407"/>
  <c r="BE418"/>
  <c r="BE460"/>
  <c r="BE461"/>
  <c r="BE513"/>
  <c r="BE596"/>
  <c r="BE616"/>
  <c r="BE625"/>
  <c r="BE627"/>
  <c r="BE630"/>
  <c r="BE635"/>
  <c r="BE427"/>
  <c r="BE439"/>
  <c r="BE464"/>
  <c r="BE474"/>
  <c r="BE531"/>
  <c r="BE563"/>
  <c r="BE570"/>
  <c r="BE620"/>
  <c r="BE629"/>
  <c r="BE631"/>
  <c r="BE633"/>
  <c r="BE636"/>
  <c r="J34"/>
  <c i="1" r="AW95"/>
  <c i="2" r="F34"/>
  <c i="1" r="BA95"/>
  <c r="BA94"/>
  <c r="W30"/>
  <c i="2" r="F35"/>
  <c i="1" r="BB95"/>
  <c r="BB94"/>
  <c r="W31"/>
  <c i="2" r="F37"/>
  <c i="1" r="BD95"/>
  <c r="BD94"/>
  <c r="W33"/>
  <c i="2" r="F36"/>
  <c i="1" r="BC95"/>
  <c r="BC94"/>
  <c r="AY94"/>
  <c i="2" l="1" r="T149"/>
  <c r="T148"/>
  <c r="P149"/>
  <c r="P148"/>
  <c i="1" r="AU95"/>
  <c i="2" r="R149"/>
  <c r="R148"/>
  <c r="BK149"/>
  <c r="J466"/>
  <c r="J118"/>
  <c r="BK590"/>
  <c r="J590"/>
  <c r="J125"/>
  <c i="1" r="AW94"/>
  <c r="AK30"/>
  <c r="AX94"/>
  <c i="2" r="F33"/>
  <c i="1" r="AZ95"/>
  <c r="AZ94"/>
  <c r="AV94"/>
  <c r="AK29"/>
  <c i="2" r="J33"/>
  <c i="1" r="AV95"/>
  <c r="AT95"/>
  <c r="AU94"/>
  <c r="W32"/>
  <c i="2" l="1" r="BK148"/>
  <c r="J148"/>
  <c r="J96"/>
  <c r="J149"/>
  <c r="J97"/>
  <c i="1" r="W29"/>
  <c r="AT94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<sst xmlns="http://schemas.openxmlformats.org/spreadsheetml/2006/main">
  <si>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</si>
  <si>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</si>
  <si>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</si>
  <si>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</si>
  <si>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</si>
  <si>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{be666ecc-b4b3-4551-9507-bfafb16fcd5e}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</si>
  <si>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</si>
  <si>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</si>
  <si>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</si>
  <si>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</si>
  <si>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</si>
  <si>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</si>
  <si>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</si>
  <si>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SONA6990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</si>
  <si>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</si>
  <si>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</si>
  <si>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SLŠ Žlutice - rekonstrukce venkovních rozvodů tepla a TUV</t>
  </si>
  <si>
    <t>KSO:</t>
  </si>
  <si>
    <t>CC-CZ:</t>
  </si>
  <si>
    <t>Místo:</t>
  </si>
  <si>
    <t xml:space="preserve"> </t>
  </si>
  <si>
    <t>Datum:</t>
  </si>
  <si>
    <t>9. 7. 2025</t>
  </si>
  <si>
    <t>Zadavatel:</t>
  </si>
  <si>
    <t>IČ:</t>
  </si>
  <si>
    <t>Střední lesnická škola Žlutice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</si>
  <si>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</si>
  <si>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</si>
  <si>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</si>
  <si>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</si>
  <si>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</si>
  <si>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</si>
  <si>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</si>
  <si>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</si>
  <si>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</si>
  <si>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</si>
  <si>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</si>
  <si>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</si>
  <si>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</si>
  <si>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</si>
  <si>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</si>
  <si>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</si>
  <si>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</si>
  <si>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</si>
  <si>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</si>
  <si>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</si>
  <si>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</si>
  <si>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</si>
  <si>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</si>
  <si>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</si>
  <si>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</si>
  <si>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</si>
  <si>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</si>
  <si>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</si>
  <si>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</si>
  <si>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</si>
  <si>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</si>
  <si>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</si>
  <si>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</si>
  <si>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</si>
  <si>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</si>
  <si>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</si>
  <si>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</si>
  <si>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</si>
  <si>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</si>
  <si>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</si>
  <si>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</si>
  <si>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</si>
  <si>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</si>
  <si>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</si>
  <si>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</si>
  <si>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</si>
  <si>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</si>
  <si>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</si>
  <si>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</si>
  <si>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</si>
  <si>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</si>
  <si>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</si>
  <si>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</si>
  <si>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</si>
  <si>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</si>
  <si>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rekonstrukce venkovních rozvodů tepla a TUV</t>
  </si>
  <si>
    <t>STA</t>
  </si>
  <si>
    <t>1</t>
  </si>
  <si>
    <t>{5a13b7b4-5753-43a4-855d-c675608ec553}</t>
  </si>
  <si>
    <t>2</t>
  </si>
  <si>
    <t>KRYCÍ LIST SOUPISU PRACÍ</t>
  </si>
  <si>
    <t>Objekt:</t>
  </si>
  <si>
    <t>01 - rekonstrukce venkovních rozvodů tepla a TUV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</si>
  <si>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</si>
  <si>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</si>
  <si>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</si>
  <si>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</si>
  <si>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</si>
  <si>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</si>
  <si>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</si>
  <si>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</si>
  <si>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2 - Zakládání</t>
  </si>
  <si>
    <t xml:space="preserve">    3 - Svislé a kompletní konstrukce</t>
  </si>
  <si>
    <t xml:space="preserve">    ZED - Zednické výpomoci</t>
  </si>
  <si>
    <t xml:space="preserve">    4 - Vodorovné konstrukce</t>
  </si>
  <si>
    <t xml:space="preserve">    45 - Podkladní a vedlejší konstrukce kromě vozovek a železničního svršku</t>
  </si>
  <si>
    <t xml:space="preserve">    5 - Komunikace pozemní</t>
  </si>
  <si>
    <t xml:space="preserve">    62 - Úprava povrchů vnějších</t>
  </si>
  <si>
    <t xml:space="preserve">    63 - Podlahy a podlahové konstrukce</t>
  </si>
  <si>
    <t xml:space="preserve">    8 - Vedení trubní dálková a přípojná</t>
  </si>
  <si>
    <t xml:space="preserve">    87 - Potrubí z trub plastických a skleněných</t>
  </si>
  <si>
    <t xml:space="preserve">    89 - Ostatní konstrukce dálkových a přípojných vedení</t>
  </si>
  <si>
    <t xml:space="preserve">    91 - Doplňující konstrukce a práce pozemních komunikací, letišť a ploch</t>
  </si>
  <si>
    <t xml:space="preserve">    93 - Dokončovací konstrukce a práce inženýrských staveb</t>
  </si>
  <si>
    <t xml:space="preserve">    96 - Bourání konstrukcí</t>
  </si>
  <si>
    <t xml:space="preserve">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</si>
  <si>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</si>
  <si>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</si>
  <si>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</si>
  <si>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</si>
  <si>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</si>
  <si>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722 - Zdravotechnika - vnitřní vodovod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</si>
  <si>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</si>
  <si>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</si>
  <si>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</si>
  <si>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DEM - Demontáže</t>
  </si>
  <si>
    <t>M - Práce a dodávky M</t>
  </si>
  <si>
    <t xml:space="preserve">    23-M - Montáže potrubí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</si>
  <si>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</si>
  <si>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</si>
  <si>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</si>
  <si>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</si>
  <si>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</si>
  <si>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</si>
  <si>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</si>
  <si>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</si>
  <si>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</si>
  <si>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</si>
  <si>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</si>
  <si>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</si>
  <si>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</si>
  <si>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</si>
  <si>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</si>
  <si>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</si>
  <si>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</si>
  <si>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</si>
  <si>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</si>
  <si>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</si>
  <si>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132254203</t>
  </si>
  <si>
    <t>Hloubení zapažených rýh š do 2000 mm v hornině třídy těžitelnosti I skupiny 3 objem do 100 m3</t>
  </si>
  <si>
    <t>m3</t>
  </si>
  <si>
    <t>4</t>
  </si>
  <si>
    <t>-675346511</t>
  </si>
  <si>
    <t>VV</t>
  </si>
  <si>
    <t>po dokončení se zasype zpět</t>
  </si>
  <si>
    <t>kanál A</t>
  </si>
  <si>
    <t>18</t>
  </si>
  <si>
    <t>kanál B</t>
  </si>
  <si>
    <t>37</t>
  </si>
  <si>
    <t>Součet</t>
  </si>
  <si>
    <t>1390000R1</t>
  </si>
  <si>
    <t>Příplatek za ruční výkop v blízkosti podzemních sítí</t>
  </si>
  <si>
    <t>kpl</t>
  </si>
  <si>
    <t>1702731568</t>
  </si>
  <si>
    <t>3</t>
  </si>
  <si>
    <t>1518111R1</t>
  </si>
  <si>
    <t>Osazení komorového pažení</t>
  </si>
  <si>
    <t>m2</t>
  </si>
  <si>
    <t>-1647243825</t>
  </si>
  <si>
    <t>objekt A</t>
  </si>
  <si>
    <t>1,7*12,40*2</t>
  </si>
  <si>
    <t>objekt B</t>
  </si>
  <si>
    <t>1,2*11*2</t>
  </si>
  <si>
    <t>1518112R2</t>
  </si>
  <si>
    <t>Odstranění komorového pažení</t>
  </si>
  <si>
    <t>-519273402</t>
  </si>
  <si>
    <t>5</t>
  </si>
  <si>
    <t>175151101</t>
  </si>
  <si>
    <t>Obsypání potrubí strojně sypaninou bez prohození, uloženou do 3 m</t>
  </si>
  <si>
    <t>-222875429</t>
  </si>
  <si>
    <t>obsyp potrubí</t>
  </si>
  <si>
    <t>0,85*0,30*14,0</t>
  </si>
  <si>
    <t>3,80*0,48*12</t>
  </si>
  <si>
    <t>6</t>
  </si>
  <si>
    <t>M</t>
  </si>
  <si>
    <t>58337303</t>
  </si>
  <si>
    <t>štěrkopísek frakce 0/8</t>
  </si>
  <si>
    <t>t</t>
  </si>
  <si>
    <t>8</t>
  </si>
  <si>
    <t>-1682965849</t>
  </si>
  <si>
    <t>pro obsyp potrubí</t>
  </si>
  <si>
    <t>25,46*2,0+0,08</t>
  </si>
  <si>
    <t>7</t>
  </si>
  <si>
    <t>162351103</t>
  </si>
  <si>
    <t>Vodorovné přemístění přes 50 do 500 m výkopku/sypaniny z horniny třídy těžitelnosti I skupiny 1 až 3</t>
  </si>
  <si>
    <t>-1071567628</t>
  </si>
  <si>
    <t>přemístění zeminy na deponii a zpět na zásypy</t>
  </si>
  <si>
    <t>55*2</t>
  </si>
  <si>
    <t>167151101</t>
  </si>
  <si>
    <t>Nakládání výkopku z hornin třídy těžitelnosti I skupiny 1 až 3 do 100 m3</t>
  </si>
  <si>
    <t>-1966977446</t>
  </si>
  <si>
    <t>naložení zeminy z deponie pro zpětný zásyp</t>
  </si>
  <si>
    <t>55</t>
  </si>
  <si>
    <t>9</t>
  </si>
  <si>
    <t>174151101</t>
  </si>
  <si>
    <t>Zásyp jam, šachet rýh nebo kolem objektů sypaninou se zhutněním</t>
  </si>
  <si>
    <t>-1130680117</t>
  </si>
  <si>
    <t>P</t>
  </si>
  <si>
    <t xml:space="preserve">Poznámka k položce:_x000d_
 </t>
  </si>
  <si>
    <t>výkop = zásyp</t>
  </si>
  <si>
    <t>zásyp vnitřku odkrytého kanálu</t>
  </si>
  <si>
    <t>3,10*0,80*12</t>
  </si>
  <si>
    <t>zásyp nad potrubím</t>
  </si>
  <si>
    <t>37-3,80*(0,15+0,48)*12-1,03</t>
  </si>
  <si>
    <t>10</t>
  </si>
  <si>
    <t>181411121</t>
  </si>
  <si>
    <t>Založení lučního trávníku výsevem pl do 1000 m2 v rovině a ve svahu do 1:5</t>
  </si>
  <si>
    <t>-2096106262</t>
  </si>
  <si>
    <t>na zelené ploše</t>
  </si>
  <si>
    <t>12,60+5,30</t>
  </si>
  <si>
    <t>11</t>
  </si>
  <si>
    <t>00572100</t>
  </si>
  <si>
    <t>osivo jetelotráva intenzivní víceletá</t>
  </si>
  <si>
    <t>kg</t>
  </si>
  <si>
    <t>-1589908179</t>
  </si>
  <si>
    <t>17,90*0,05*1,03</t>
  </si>
  <si>
    <t>162351103.1</t>
  </si>
  <si>
    <t>1129667712</t>
  </si>
  <si>
    <t>přemístění materiálu pro podsypy a obsypy</t>
  </si>
  <si>
    <t>po stavbě k místu upotřebení</t>
  </si>
  <si>
    <t>náhrada přesunu hmot dle 827-1</t>
  </si>
  <si>
    <t>dle ÚRS Praha</t>
  </si>
  <si>
    <t>8,63+25,46</t>
  </si>
  <si>
    <t>Přípravné a přidružené zemní práce</t>
  </si>
  <si>
    <t>13</t>
  </si>
  <si>
    <t>113106132</t>
  </si>
  <si>
    <t>Rozebrání dlažeb z betonových nebo kamenných dlaždic komunikací pro pěší strojně pl do 50 m2</t>
  </si>
  <si>
    <t>-1454536739</t>
  </si>
  <si>
    <t>stávající okapový chodník</t>
  </si>
  <si>
    <t>2,60</t>
  </si>
  <si>
    <t>14</t>
  </si>
  <si>
    <t>113107312</t>
  </si>
  <si>
    <t>Odstranění podkladu z kameniva těženého tl přes 100 do 200 mm strojně pl do 50 m2</t>
  </si>
  <si>
    <t>1252815592</t>
  </si>
  <si>
    <t xml:space="preserve">odstranění asfaltové konstrukce </t>
  </si>
  <si>
    <t>1,5*7,56-0,34</t>
  </si>
  <si>
    <t>3,80*7,11-0,02</t>
  </si>
  <si>
    <t>15</t>
  </si>
  <si>
    <t>113107322</t>
  </si>
  <si>
    <t>Odstranění podkladu z kameniva drceného tl přes 100 do 200 mm strojně pl do 50 m2</t>
  </si>
  <si>
    <t>1882395125</t>
  </si>
  <si>
    <t>1,50*7,56-0,34</t>
  </si>
  <si>
    <t>16</t>
  </si>
  <si>
    <t>113107341</t>
  </si>
  <si>
    <t>Odstranění krytu živičného tl 50 mm strojně pl do 50 m2</t>
  </si>
  <si>
    <t>-1857690962</t>
  </si>
  <si>
    <t>odstranění asfaltové konstrukce vč.rozšíření</t>
  </si>
  <si>
    <t>(1,5+0,3*2)*7,60+0,04</t>
  </si>
  <si>
    <t>(3,80+0,3*2)*7,11-0,28</t>
  </si>
  <si>
    <t>17</t>
  </si>
  <si>
    <t>113107342</t>
  </si>
  <si>
    <t>Odstranění podkladu živičného tl přes 50 do 100 mm strojně pl do 50 m2</t>
  </si>
  <si>
    <t>1877460839</t>
  </si>
  <si>
    <t>Zakládání</t>
  </si>
  <si>
    <t>275313711</t>
  </si>
  <si>
    <t>Základové patky z betonu tř. C 20/25</t>
  </si>
  <si>
    <t>1605932097</t>
  </si>
  <si>
    <t>zákryt otvoru vnitřního kanálu</t>
  </si>
  <si>
    <t>betonové bločky</t>
  </si>
  <si>
    <t>0,15*0,15*0,15*4</t>
  </si>
  <si>
    <t>podbetonování trapézového plechu</t>
  </si>
  <si>
    <t>0,15*0,05*2,40*2</t>
  </si>
  <si>
    <t>19</t>
  </si>
  <si>
    <t>275351121</t>
  </si>
  <si>
    <t>Zřízení bednění základových patek</t>
  </si>
  <si>
    <t>754334708</t>
  </si>
  <si>
    <t>0,15*0,15*4*4+0,05*2*2,40*2</t>
  </si>
  <si>
    <t>20</t>
  </si>
  <si>
    <t>275351122</t>
  </si>
  <si>
    <t>Odstranění bednění základových patek</t>
  </si>
  <si>
    <t>-1459392367</t>
  </si>
  <si>
    <t>Svislé a kompletní konstrukce</t>
  </si>
  <si>
    <t>310238211</t>
  </si>
  <si>
    <t>Zazdívka otvorů pl přes 0,25 do 1 m2 ve zdivu nadzákladovém cihlami pálenými na MVC</t>
  </si>
  <si>
    <t>1370420741</t>
  </si>
  <si>
    <t>zazdívky otvorů 850x550mm do objektů</t>
  </si>
  <si>
    <t>0,85*0,45*0,30*2</t>
  </si>
  <si>
    <t>22</t>
  </si>
  <si>
    <t>310239211</t>
  </si>
  <si>
    <t>Zazdívka otvorů pl přes 1 do 4 m2 ve zdivu nadzákladovém cihlami pálenými na MVC</t>
  </si>
  <si>
    <t>-1454624640</t>
  </si>
  <si>
    <t>zazdívky otvorů 3100x800mm do objektů</t>
  </si>
  <si>
    <t>3,10*0,80*0,30*2</t>
  </si>
  <si>
    <t>23</t>
  </si>
  <si>
    <t>3880000R1</t>
  </si>
  <si>
    <t>Zpětné osazení krycích desek</t>
  </si>
  <si>
    <t>857178557</t>
  </si>
  <si>
    <t>budou osazeny na písek jako roznášecí desky</t>
  </si>
  <si>
    <t>13,50</t>
  </si>
  <si>
    <t>36,60</t>
  </si>
  <si>
    <t>ZED</t>
  </si>
  <si>
    <t>Zednické výpomoci</t>
  </si>
  <si>
    <t>24</t>
  </si>
  <si>
    <t>310000001</t>
  </si>
  <si>
    <t xml:space="preserve">Zednické výpomoci pro nové pro rozvody potrubí </t>
  </si>
  <si>
    <t>-1134715341</t>
  </si>
  <si>
    <t>Poznámka k položce:_x000d_
 (drobné práce položkově nevykázané - např. vrtání, sekání rýh, kapes, prostupů a jejich začištění apod.)</t>
  </si>
  <si>
    <t>Vodorovné konstrukce</t>
  </si>
  <si>
    <t>25</t>
  </si>
  <si>
    <t>4113542R1</t>
  </si>
  <si>
    <t>Bednění stropů ztracené z hraněných trapézových vln TR 35/207 - 0,63</t>
  </si>
  <si>
    <t>1576197657</t>
  </si>
  <si>
    <t>v.č.4</t>
  </si>
  <si>
    <t>1,5*2,4</t>
  </si>
  <si>
    <t>26</t>
  </si>
  <si>
    <t>411321515</t>
  </si>
  <si>
    <t>Stropy deskové ze ŽB tř. C 20/25</t>
  </si>
  <si>
    <t>781710299</t>
  </si>
  <si>
    <t>3,60*0,035*0,70+3,6*0,12</t>
  </si>
  <si>
    <t>27</t>
  </si>
  <si>
    <t>411351011</t>
  </si>
  <si>
    <t>Zřízení bednění stropů deskových tl přes 5 do 25 cm bez podpěrné kce</t>
  </si>
  <si>
    <t>644090939</t>
  </si>
  <si>
    <t>0,25*(1,2*2+2,4*2)</t>
  </si>
  <si>
    <t>28</t>
  </si>
  <si>
    <t>411351012</t>
  </si>
  <si>
    <t>Odstranění bednění stropů deskových tl přes 5 do 25 cm bez podpěrné kce</t>
  </si>
  <si>
    <t>-136171594</t>
  </si>
  <si>
    <t>29</t>
  </si>
  <si>
    <t>411362021</t>
  </si>
  <si>
    <t>Výztuž stropů svařovanými sítěmi Kari</t>
  </si>
  <si>
    <t>1279546759</t>
  </si>
  <si>
    <t>2x síť Q188</t>
  </si>
  <si>
    <t>3,0*2*3,6/1000*1,20</t>
  </si>
  <si>
    <t>30</t>
  </si>
  <si>
    <t>413941121</t>
  </si>
  <si>
    <t>Osazování ocelových válcovaných nosníků stropů I, IE, U, UE nebo L výšky do 120 mm</t>
  </si>
  <si>
    <t>-1334098943</t>
  </si>
  <si>
    <t>I nosníky</t>
  </si>
  <si>
    <t>35/1000</t>
  </si>
  <si>
    <t>31</t>
  </si>
  <si>
    <t>13010710</t>
  </si>
  <si>
    <t>ocel profilová jakost S235JR (11 375) průřez I (IPN) 80</t>
  </si>
  <si>
    <t>-120108710</t>
  </si>
  <si>
    <t>45</t>
  </si>
  <si>
    <t>Podkladní a vedlejší konstrukce kromě vozovek a železničního svršku</t>
  </si>
  <si>
    <t>32</t>
  </si>
  <si>
    <t>451572111</t>
  </si>
  <si>
    <t>Lože pod potrubí otevřený výkop z kameniva drobného těženého</t>
  </si>
  <si>
    <t>523852485</t>
  </si>
  <si>
    <t>dno kanálu</t>
  </si>
  <si>
    <t>0,85*0,15*14</t>
  </si>
  <si>
    <t>3,80*0,15*12</t>
  </si>
  <si>
    <t>Komunikace pozemní</t>
  </si>
  <si>
    <t>33</t>
  </si>
  <si>
    <t>564861011</t>
  </si>
  <si>
    <t>Podklad ze štěrkodrtě ŠD plochy do 100 m2 tl 200 mm</t>
  </si>
  <si>
    <t>-1697179574</t>
  </si>
  <si>
    <t xml:space="preserve">obnova asfaltové konstrukce </t>
  </si>
  <si>
    <t>34</t>
  </si>
  <si>
    <t>564952111</t>
  </si>
  <si>
    <t>Podklad z mechanicky zpevněného kameniva MZK tl 150 mm</t>
  </si>
  <si>
    <t>34792268</t>
  </si>
  <si>
    <t>35</t>
  </si>
  <si>
    <t>565165111</t>
  </si>
  <si>
    <t>Asfaltový beton vrstva podkladní ACP 16 S tl 80 mm š do 3 m z nemodifikovaného asfaltu</t>
  </si>
  <si>
    <t>-1952861392</t>
  </si>
  <si>
    <t>obnova asfaltové konstrukce vč.rozšíření</t>
  </si>
  <si>
    <t>36</t>
  </si>
  <si>
    <t>573111112</t>
  </si>
  <si>
    <t>Postřik živičný infiltrační s posypem z asfaltu množství 1 kg/m2</t>
  </si>
  <si>
    <t>-1424048878</t>
  </si>
  <si>
    <t>573231111</t>
  </si>
  <si>
    <t>Postřik živičný spojovací ze silniční emulze v množství 0,70 kg/m2</t>
  </si>
  <si>
    <t>1910609909</t>
  </si>
  <si>
    <t>38</t>
  </si>
  <si>
    <t>577134211</t>
  </si>
  <si>
    <t>Asfaltový beton vrstva obrusná ACO 11 tř. II tl 40 mm š do 3 m z nemodifikovaného asfaltu</t>
  </si>
  <si>
    <t>-1391207599</t>
  </si>
  <si>
    <t>62</t>
  </si>
  <si>
    <t>Úprava povrchů vnějších</t>
  </si>
  <si>
    <t>39</t>
  </si>
  <si>
    <t>612325203</t>
  </si>
  <si>
    <t>Vápenocementová hrubá omítka malých ploch přes 0,25 do 1 m2 na stěnách</t>
  </si>
  <si>
    <t>kus</t>
  </si>
  <si>
    <t>2079139774</t>
  </si>
  <si>
    <t>na zazdění do objektu</t>
  </si>
  <si>
    <t>40</t>
  </si>
  <si>
    <t>612325205</t>
  </si>
  <si>
    <t>Vápenocementová hrubá omítka malých ploch přes 1 do 4 m2 na stěnách</t>
  </si>
  <si>
    <t>409666882</t>
  </si>
  <si>
    <t>63</t>
  </si>
  <si>
    <t>Podlahy a podlahové konstrukce</t>
  </si>
  <si>
    <t>41</t>
  </si>
  <si>
    <t>637211134</t>
  </si>
  <si>
    <t>Okapový chodník z betonových dlaždic tl 50 mm do kameniva</t>
  </si>
  <si>
    <t>-1710840732</t>
  </si>
  <si>
    <t>doplnění okapového chodníku</t>
  </si>
  <si>
    <t>42</t>
  </si>
  <si>
    <t>6324500R1</t>
  </si>
  <si>
    <t>Samonivelační stěrka podlah tl.5 mm</t>
  </si>
  <si>
    <t>99116317</t>
  </si>
  <si>
    <t>3,60</t>
  </si>
  <si>
    <t>Vedení trubní dálková a přípojná</t>
  </si>
  <si>
    <t>43</t>
  </si>
  <si>
    <t>890211851</t>
  </si>
  <si>
    <t>Bourání šachet z prostého betonu strojně obestavěného prostoru do 1,5 m3</t>
  </si>
  <si>
    <t>867422762</t>
  </si>
  <si>
    <t>0,50</t>
  </si>
  <si>
    <t>87</t>
  </si>
  <si>
    <t>Potrubí z trub plastických a skleněných</t>
  </si>
  <si>
    <t>44</t>
  </si>
  <si>
    <t>871211211</t>
  </si>
  <si>
    <t>Montáž potrubí z PE100 RC SDR 11 otevřený výkop svařovaných elektrotvarovkou d 63 x 5,8 mm</t>
  </si>
  <si>
    <t>m</t>
  </si>
  <si>
    <t>-1358681644</t>
  </si>
  <si>
    <t>potrubí pro studenou vodu</t>
  </si>
  <si>
    <t>mimo nabídku předizolovaného potrubí</t>
  </si>
  <si>
    <t>28613503</t>
  </si>
  <si>
    <t>potrubí vodovodní dvouvrstvé PE100 RC SDR11 63x5,8mm</t>
  </si>
  <si>
    <t>727574623</t>
  </si>
  <si>
    <t>46</t>
  </si>
  <si>
    <t>871231211</t>
  </si>
  <si>
    <t>Montáž potrubí z PE100 RC SDR 11 otevřený výkop svařovaných elektrotvarovkou d 75 x 6,8 mm</t>
  </si>
  <si>
    <t>1087564621</t>
  </si>
  <si>
    <t>47</t>
  </si>
  <si>
    <t>28613504</t>
  </si>
  <si>
    <t>potrubí vodovodní dvouvrstvé PE100 RC SDR11 75x6,8mm</t>
  </si>
  <si>
    <t>962166258</t>
  </si>
  <si>
    <t>48</t>
  </si>
  <si>
    <t>8770000R1</t>
  </si>
  <si>
    <t>Tvarovky pro potrubí PE SDR 11</t>
  </si>
  <si>
    <t>-89156552</t>
  </si>
  <si>
    <t>pro studenou vodu</t>
  </si>
  <si>
    <t>upřesní se při realizaci</t>
  </si>
  <si>
    <t>89</t>
  </si>
  <si>
    <t>Ostatní konstrukce dálkových a přípojných vedení</t>
  </si>
  <si>
    <t>49</t>
  </si>
  <si>
    <t>8990000R1</t>
  </si>
  <si>
    <t>Plynotěsný poklop pro zadláždění 1200/600mm - montáž a dodávka vč.dopravy</t>
  </si>
  <si>
    <t>623196936</t>
  </si>
  <si>
    <t>Poznámka k položce:_x000d_
včetně výplně betonem</t>
  </si>
  <si>
    <t>91</t>
  </si>
  <si>
    <t>Doplňující konstrukce a práce pozemních komunikací, letišť a ploch</t>
  </si>
  <si>
    <t>50</t>
  </si>
  <si>
    <t>919726202</t>
  </si>
  <si>
    <t>Geotextilie pro vyztužení, separaci a filtraci tkaná z PP podélná pevnost v tahu přes 15 do 50 kN/m</t>
  </si>
  <si>
    <t>1447778817</t>
  </si>
  <si>
    <t>51</t>
  </si>
  <si>
    <t>919735111</t>
  </si>
  <si>
    <t>Řezání stávajícího živičného krytu hl do 50 mm</t>
  </si>
  <si>
    <t>-150972056</t>
  </si>
  <si>
    <t>7,6*2+7,1*2</t>
  </si>
  <si>
    <t>52</t>
  </si>
  <si>
    <t>919732221</t>
  </si>
  <si>
    <t>Styčná spára napojení nového živičného povrchu na stávající za tepla š 15 mm hl 25 mm bez prořezání</t>
  </si>
  <si>
    <t>1820357760</t>
  </si>
  <si>
    <t>93</t>
  </si>
  <si>
    <t>Dokončovací konstrukce a práce inženýrských staveb</t>
  </si>
  <si>
    <t>53</t>
  </si>
  <si>
    <t>9389011R1</t>
  </si>
  <si>
    <t>Vyčištění dna a stěn kanálu od sutí</t>
  </si>
  <si>
    <t>-1270395498</t>
  </si>
  <si>
    <t>(0,85+0,45*2)*14</t>
  </si>
  <si>
    <t>(3,10+0,8*2)*12</t>
  </si>
  <si>
    <t>54</t>
  </si>
  <si>
    <t>9390000R1</t>
  </si>
  <si>
    <t>Prostupová pažnice 100/300 s asflatovým límcem -montáž a dodávka vč.dopravy</t>
  </si>
  <si>
    <t>649169266</t>
  </si>
  <si>
    <t>Poznámka k položce:_x000d_
včetně zajištění pažnice v otvoru montážní pěnou</t>
  </si>
  <si>
    <t>1*2</t>
  </si>
  <si>
    <t>9390000R2</t>
  </si>
  <si>
    <t xml:space="preserve">Prostupová pažnice 125/300  s asflatovým límcem - montáž a dodávka vč.dopravy</t>
  </si>
  <si>
    <t>-102152703</t>
  </si>
  <si>
    <t>56</t>
  </si>
  <si>
    <t>9390000R3</t>
  </si>
  <si>
    <t xml:space="preserve">Prostupová pažnice 200/300  s asflatovým límcem - montáž a dodávka vč.dopravy</t>
  </si>
  <si>
    <t>-224716185</t>
  </si>
  <si>
    <t>3*2</t>
  </si>
  <si>
    <t>5*2</t>
  </si>
  <si>
    <t>57</t>
  </si>
  <si>
    <t>9390000R4</t>
  </si>
  <si>
    <t xml:space="preserve">Prostupová pažnice 250/300  s asflatovým límcem -montáž a dodávka vč.dopravy</t>
  </si>
  <si>
    <t>-760769118</t>
  </si>
  <si>
    <t>2*2</t>
  </si>
  <si>
    <t>96</t>
  </si>
  <si>
    <t>Bourání konstrukcí</t>
  </si>
  <si>
    <t>58</t>
  </si>
  <si>
    <t>962042320</t>
  </si>
  <si>
    <t>Bourání zdiva nadzákladového z betonu prostého do 1 m3</t>
  </si>
  <si>
    <t>-1587002302</t>
  </si>
  <si>
    <t>vybourání betonové desky tl.250mm</t>
  </si>
  <si>
    <t>v objektu</t>
  </si>
  <si>
    <t>3,6*0,25</t>
  </si>
  <si>
    <t>59</t>
  </si>
  <si>
    <t>9630151R1</t>
  </si>
  <si>
    <t>Demontáž prefabrikovaných krycích desek kanálů</t>
  </si>
  <si>
    <t>-1483093450</t>
  </si>
  <si>
    <t>Poznámka k položce:_x000d_
včetně manipulace desek do 8m</t>
  </si>
  <si>
    <t>desky se rozeberou, očistí, ponechají</t>
  </si>
  <si>
    <t>a osadí zpět jako roznášecí desky</t>
  </si>
  <si>
    <t>60</t>
  </si>
  <si>
    <t>9790944R1</t>
  </si>
  <si>
    <t>Očištění vybouraných krycích desek</t>
  </si>
  <si>
    <t>672224201</t>
  </si>
  <si>
    <t>61</t>
  </si>
  <si>
    <t>9650000R1</t>
  </si>
  <si>
    <t>Ubourání části kanálu z betonu pro průchod do objektu</t>
  </si>
  <si>
    <t>-1867996627</t>
  </si>
  <si>
    <t>0,1*2</t>
  </si>
  <si>
    <t>0,25*2</t>
  </si>
  <si>
    <t>97</t>
  </si>
  <si>
    <t>Prorážení otvorů a ostatní bourací práce</t>
  </si>
  <si>
    <t>977151119</t>
  </si>
  <si>
    <t>Jádrové vrty diamantovými korunkami do stavebních materiálů D přes 100 do 110 mm</t>
  </si>
  <si>
    <t>645358238</t>
  </si>
  <si>
    <t>pro prostupové pažnice s asfaltovým límcem</t>
  </si>
  <si>
    <t>0,30*2</t>
  </si>
  <si>
    <t>977151123</t>
  </si>
  <si>
    <t>Jádrové vrty diamantovými korunkami do stavebních materiálů D přes 130 do 150 mm</t>
  </si>
  <si>
    <t>448424312</t>
  </si>
  <si>
    <t>64</t>
  </si>
  <si>
    <t>977151126</t>
  </si>
  <si>
    <t>Jádrové vrty diamantovými korunkami do stavebních materiálů D přes 200 do 225 mm</t>
  </si>
  <si>
    <t>-663010892</t>
  </si>
  <si>
    <t>0,30*3*2</t>
  </si>
  <si>
    <t>0,30*5*2</t>
  </si>
  <si>
    <t>65</t>
  </si>
  <si>
    <t>977151128</t>
  </si>
  <si>
    <t>Jádrové vrty diamantovými korunkami do stavebních materiálů D přes 250 do 300 mm</t>
  </si>
  <si>
    <t>1243143236</t>
  </si>
  <si>
    <t>0,30*2*2</t>
  </si>
  <si>
    <t>997</t>
  </si>
  <si>
    <t>Doprava suti a vybouraných hmot</t>
  </si>
  <si>
    <t>66</t>
  </si>
  <si>
    <t>997221551</t>
  </si>
  <si>
    <t>Vodorovná doprava suti ze sypkých materiálů do 1 km</t>
  </si>
  <si>
    <t>-1435869209</t>
  </si>
  <si>
    <t>67</t>
  </si>
  <si>
    <t>997221559</t>
  </si>
  <si>
    <t>Příplatek za každý další 1 km u vodorovné dopravy suti ze sypkých materiálů</t>
  </si>
  <si>
    <t>1484539317</t>
  </si>
  <si>
    <t>cca 20km</t>
  </si>
  <si>
    <t>43*19</t>
  </si>
  <si>
    <t>68</t>
  </si>
  <si>
    <t>997221861</t>
  </si>
  <si>
    <t>Poplatek za uložení na recyklační skládce (skládkovné) stavebního odpadu z prostého betonu pod kódem 17 01 01</t>
  </si>
  <si>
    <t>-857341469</t>
  </si>
  <si>
    <t>69</t>
  </si>
  <si>
    <t>997221875</t>
  </si>
  <si>
    <t>Poplatek za uložení na recyklační skládce (skládkovné) stavebního odpadu asfaltového bez obsahu dehtu zatříděného do Katalogu odpadů pod kódem 17 03 02</t>
  </si>
  <si>
    <t>-2046704945</t>
  </si>
  <si>
    <t>70</t>
  </si>
  <si>
    <t>997221873</t>
  </si>
  <si>
    <t>Poplatek za uložení na recyklační skládce (skládkovné) stavebního odpadu zeminy a kamení zatříděného do Katalogu odpadů pod kódem 17 05 04</t>
  </si>
  <si>
    <t>-1629149331</t>
  </si>
  <si>
    <t>998</t>
  </si>
  <si>
    <t>Přesun hmot</t>
  </si>
  <si>
    <t>71</t>
  </si>
  <si>
    <t>998272201</t>
  </si>
  <si>
    <t>Přesun hmot pro trubní vedení z ocelových trub svařovaných otevřený výkop</t>
  </si>
  <si>
    <t>1524954848</t>
  </si>
  <si>
    <t>PSV</t>
  </si>
  <si>
    <t>Práce a dodávky PSV</t>
  </si>
  <si>
    <t>711</t>
  </si>
  <si>
    <t>Izolace proti vodě, vlhkosti a plynům</t>
  </si>
  <si>
    <t>72</t>
  </si>
  <si>
    <t>7110000R1</t>
  </si>
  <si>
    <t>Izolace prostupů do objektu po cihelné zazdívce - modifikovaný asfaltový pás + nopová fólie v.20mm - montáž a dodávka vč.dopravy</t>
  </si>
  <si>
    <t>-1462716955</t>
  </si>
  <si>
    <t>1,5*2</t>
  </si>
  <si>
    <t>713</t>
  </si>
  <si>
    <t>Izolace tepelné</t>
  </si>
  <si>
    <t>73</t>
  </si>
  <si>
    <t>713421311</t>
  </si>
  <si>
    <t>Montáž izolace tepelné potrubí pásy s úpravou pletivem spojenými drátem 1x</t>
  </si>
  <si>
    <t>-751279474</t>
  </si>
  <si>
    <t xml:space="preserve">pro potrubí ocelové teplovodní </t>
  </si>
  <si>
    <t>pro připojení objektů</t>
  </si>
  <si>
    <t>3,14*0,15*4+3,14*0,20*14</t>
  </si>
  <si>
    <t>3,14*0,21*24+3,14*0,27*12</t>
  </si>
  <si>
    <t>74</t>
  </si>
  <si>
    <t>63142679</t>
  </si>
  <si>
    <t>rohož izolační z minerální vlny prošívaná na pletivu 100kg/m3 tl 60mm</t>
  </si>
  <si>
    <t>1445968671</t>
  </si>
  <si>
    <t>(3,14*0,15*4+3,14*0,21*24)*1,05</t>
  </si>
  <si>
    <t>75</t>
  </si>
  <si>
    <t>63142681</t>
  </si>
  <si>
    <t>rohož izolační z minerální vlny prošívaná na pletivu 100kg/m3 tl 80mm</t>
  </si>
  <si>
    <t>1308042286</t>
  </si>
  <si>
    <t>3,14*0,20*14*1,05+3,14*0,27*12*1,05</t>
  </si>
  <si>
    <t>76</t>
  </si>
  <si>
    <t>998713101</t>
  </si>
  <si>
    <t>Přesun hmot tonážní pro izolace tepelné v objektech v do 6 m</t>
  </si>
  <si>
    <t>148919270</t>
  </si>
  <si>
    <t>722</t>
  </si>
  <si>
    <t>Zdravotechnika - vnitřní vodovod</t>
  </si>
  <si>
    <t>77</t>
  </si>
  <si>
    <t>722174005</t>
  </si>
  <si>
    <t>Potrubí vodovodní plastové PPR S3,2 spojované svařováním D 40x5,5 mm</t>
  </si>
  <si>
    <t>-948122582</t>
  </si>
  <si>
    <t>Poznámka k položce:_x000d_
montáž a dodávka vč.tvarovek a uchycení, vč.prořezu</t>
  </si>
  <si>
    <t>napojovací potrubí pro připojení objektů</t>
  </si>
  <si>
    <t>TV + C</t>
  </si>
  <si>
    <t>78</t>
  </si>
  <si>
    <t>722174006</t>
  </si>
  <si>
    <t>Potrubí vodovodní plastové PPR S3,2 spojované svařováním D 50x6,9 mm</t>
  </si>
  <si>
    <t>704034220</t>
  </si>
  <si>
    <t>79</t>
  </si>
  <si>
    <t>722174007</t>
  </si>
  <si>
    <t>Potrubí vodovodní plastové PPR S3,2 spojované svařováním PN 16 D 63x8,6 mm</t>
  </si>
  <si>
    <t>1916146385</t>
  </si>
  <si>
    <t>80</t>
  </si>
  <si>
    <t>722174008</t>
  </si>
  <si>
    <t>Potrubí vodovodní plastové PPR S3,2 spojované svařováním PN 16 D 75x10,3 mm</t>
  </si>
  <si>
    <t>-496900584</t>
  </si>
  <si>
    <t>81</t>
  </si>
  <si>
    <t>722181242</t>
  </si>
  <si>
    <t>Ochrana vodovodního potrubí přilepenými termoizolačními trubicemi z PE tl přes 13 do 20 mm DN přes 22 do 45 mm</t>
  </si>
  <si>
    <t>-2101340715</t>
  </si>
  <si>
    <t>4+4</t>
  </si>
  <si>
    <t>82</t>
  </si>
  <si>
    <t>722181243</t>
  </si>
  <si>
    <t>Ochrana vodovodního potrubí přilepenými termoizolačními trubicemi z PE tl přes 13 do 20 mm DN přes 45 do 63 mm</t>
  </si>
  <si>
    <t>-1511503570</t>
  </si>
  <si>
    <t>83</t>
  </si>
  <si>
    <t>998722101</t>
  </si>
  <si>
    <t>Přesun hmot tonážní pro vnitřní vodovod v objektech v do 6 m</t>
  </si>
  <si>
    <t>449135584</t>
  </si>
  <si>
    <t>733</t>
  </si>
  <si>
    <t>Ústřední vytápění - rozvodné potrubí</t>
  </si>
  <si>
    <t>84</t>
  </si>
  <si>
    <t>733121212</t>
  </si>
  <si>
    <t>Potrubí ocelové hladké bezešvé v kotelnách nebo strojovnách spojované svařováním D 28x2,6 mm</t>
  </si>
  <si>
    <t>805005246</t>
  </si>
  <si>
    <t>85</t>
  </si>
  <si>
    <t>733121215</t>
  </si>
  <si>
    <t>Potrubí ocelové hladké bezešvé v kotelnách nebo strojovnách spojované svařováním D 38x2,6 mm</t>
  </si>
  <si>
    <t>-451958407</t>
  </si>
  <si>
    <t>86</t>
  </si>
  <si>
    <t>733121225</t>
  </si>
  <si>
    <t>Potrubí ocelové hladké bezešvé v kotelnách nebo strojovnách spojované svařováním D 89x3,6 mm</t>
  </si>
  <si>
    <t>-887136862</t>
  </si>
  <si>
    <t>733121228</t>
  </si>
  <si>
    <t>Potrubí ocelové hladké bezešvé v kotelnách nebo strojovnách spojované svařováním D 108x4,0 mm</t>
  </si>
  <si>
    <t>-1624267227</t>
  </si>
  <si>
    <t>88</t>
  </si>
  <si>
    <t>998733101</t>
  </si>
  <si>
    <t>Přesun hmot tonážní pro rozvody potrubí v objektech v do 6 m</t>
  </si>
  <si>
    <t>1579992468</t>
  </si>
  <si>
    <t>734</t>
  </si>
  <si>
    <t>Ústřední vytápění - armatury</t>
  </si>
  <si>
    <t>734292715</t>
  </si>
  <si>
    <t>Kohout kulový přímý G 1 PN 42 do 185°C vnitřní závit</t>
  </si>
  <si>
    <t>1683261020</t>
  </si>
  <si>
    <t>napojovací armatury pro připojení objektů</t>
  </si>
  <si>
    <t>90</t>
  </si>
  <si>
    <t>734292716</t>
  </si>
  <si>
    <t>Kohout kulový přímý G 1 1/4 PN 42 do 185°C vnitřní závit</t>
  </si>
  <si>
    <t>1394848065</t>
  </si>
  <si>
    <t>734292717</t>
  </si>
  <si>
    <t>Kohout kulový přímý G 1 1/2 PN 42 do 185°C vnitřní závit</t>
  </si>
  <si>
    <t>-2014095420</t>
  </si>
  <si>
    <t>92</t>
  </si>
  <si>
    <t>734292718</t>
  </si>
  <si>
    <t>Kohout kulový přímý G 2 PN 42 do 185°C vnitřní závit</t>
  </si>
  <si>
    <t>-2019144802</t>
  </si>
  <si>
    <t>734292720</t>
  </si>
  <si>
    <t>Kohout kulový přímý G 3 PN 42 do 185°C vnitřní závit</t>
  </si>
  <si>
    <t>1587784775</t>
  </si>
  <si>
    <t>94</t>
  </si>
  <si>
    <t>734292721</t>
  </si>
  <si>
    <t>Kohout kulový přímý G 4 PN 42 do 185°C vnitřní závit</t>
  </si>
  <si>
    <t>-280350108</t>
  </si>
  <si>
    <t>95</t>
  </si>
  <si>
    <t>734292724</t>
  </si>
  <si>
    <t>Kohout kulový přímý G 3/4 PN 42 do 185°C vnitřní závit s vypouštěním</t>
  </si>
  <si>
    <t>-124618048</t>
  </si>
  <si>
    <t>7340000R1</t>
  </si>
  <si>
    <t>Přechodová tvarovka flexibilní předizol.potrubí-ocel DN32 - montáž a dodávka</t>
  </si>
  <si>
    <t>879769348</t>
  </si>
  <si>
    <t>7340000R2</t>
  </si>
  <si>
    <t>Přechodová tvarovka flexibilní předizol.potrubí-ocel DN40 - montáž a dodávka</t>
  </si>
  <si>
    <t>1069448525</t>
  </si>
  <si>
    <t>98</t>
  </si>
  <si>
    <t>7340000R3</t>
  </si>
  <si>
    <t>Přechodová tvarovka flexibilní předizol.potrubí-ocel DN50 - montáž a dodávka</t>
  </si>
  <si>
    <t>897379965</t>
  </si>
  <si>
    <t>99</t>
  </si>
  <si>
    <t>7340000R4</t>
  </si>
  <si>
    <t>Přechodová tvarovka flexibilní předizol.potrubí-ocel DN80 - montáž a dodávka</t>
  </si>
  <si>
    <t>1382934835</t>
  </si>
  <si>
    <t>100</t>
  </si>
  <si>
    <t>7340000R5</t>
  </si>
  <si>
    <t>Přechodová tvarovka flexibilní předizol.potrubí-ocel DN100 - montáž a dodávka</t>
  </si>
  <si>
    <t>1703859765</t>
  </si>
  <si>
    <t>101</t>
  </si>
  <si>
    <t>998734101</t>
  </si>
  <si>
    <t>Přesun hmot tonážní pro armatury v objektech v do 6 m</t>
  </si>
  <si>
    <t>1112997364</t>
  </si>
  <si>
    <t>783</t>
  </si>
  <si>
    <t>Dokončovací práce - nátěry</t>
  </si>
  <si>
    <t>102</t>
  </si>
  <si>
    <t>783614551</t>
  </si>
  <si>
    <t>Základní jednonásobný syntetický nátěr potrubí DN do 50 mm</t>
  </si>
  <si>
    <t>1916748266</t>
  </si>
  <si>
    <t>4+14</t>
  </si>
  <si>
    <t>103</t>
  </si>
  <si>
    <t>783617601</t>
  </si>
  <si>
    <t>Krycí jednonásobný syntetický nátěr potrubí DN do 50 mm</t>
  </si>
  <si>
    <t>908978401</t>
  </si>
  <si>
    <t>104</t>
  </si>
  <si>
    <t>783614561</t>
  </si>
  <si>
    <t>Základní jednonásobný syntetický nátěr potrubí přes DN 50 do DN 100 mm</t>
  </si>
  <si>
    <t>561402349</t>
  </si>
  <si>
    <t>24+12</t>
  </si>
  <si>
    <t>105</t>
  </si>
  <si>
    <t>783617621</t>
  </si>
  <si>
    <t>Krycí jednonásobný syntetický nátěr potrubí přes DN 50 do DN 100 mm</t>
  </si>
  <si>
    <t>-1848361144</t>
  </si>
  <si>
    <t>DEM</t>
  </si>
  <si>
    <t>Demontáže</t>
  </si>
  <si>
    <t>106</t>
  </si>
  <si>
    <t>7139999R1</t>
  </si>
  <si>
    <t>Demontáž izolace z potrubí a těles</t>
  </si>
  <si>
    <t>-892773698</t>
  </si>
  <si>
    <t>107</t>
  </si>
  <si>
    <t>733110806</t>
  </si>
  <si>
    <t>Demontáž potrubí ocelového DN přes 15 do 32</t>
  </si>
  <si>
    <t>91703192</t>
  </si>
  <si>
    <t>108</t>
  </si>
  <si>
    <t>733110808</t>
  </si>
  <si>
    <t>Demontáž potrubí ocelového DN přes 32 do 50</t>
  </si>
  <si>
    <t>-1764657194</t>
  </si>
  <si>
    <t>109</t>
  </si>
  <si>
    <t>733110810</t>
  </si>
  <si>
    <t>Demontáž potrubí ocelového DN přes 50 do 80</t>
  </si>
  <si>
    <t>1224922864</t>
  </si>
  <si>
    <t>110</t>
  </si>
  <si>
    <t>733110811</t>
  </si>
  <si>
    <t>Demontáž potrubí ocelového DN přes 80 do 100</t>
  </si>
  <si>
    <t>1017670370</t>
  </si>
  <si>
    <t>111</t>
  </si>
  <si>
    <t>734200822</t>
  </si>
  <si>
    <t>Demontáž armatury závitové se dvěma závity přes G 1/2 do G 1</t>
  </si>
  <si>
    <t>1277057164</t>
  </si>
  <si>
    <t>112</t>
  </si>
  <si>
    <t>734200823</t>
  </si>
  <si>
    <t>Demontáž armatury závitové se dvěma závity přes G 1 přes G 1 do G 6/4</t>
  </si>
  <si>
    <t>1594836925</t>
  </si>
  <si>
    <t>113</t>
  </si>
  <si>
    <t>734100811</t>
  </si>
  <si>
    <t>Demontáž armatury přírubové se dvěma přírubami DN do 50</t>
  </si>
  <si>
    <t>256195454</t>
  </si>
  <si>
    <t>114</t>
  </si>
  <si>
    <t>734100812</t>
  </si>
  <si>
    <t>Demontáž armatury přírubové se dvěma přírubami DN přes 50 do 100</t>
  </si>
  <si>
    <t>889411129</t>
  </si>
  <si>
    <t>115</t>
  </si>
  <si>
    <t>722170804</t>
  </si>
  <si>
    <t>Demontáž rozvodů vody z plastů D přes 25 do 50</t>
  </si>
  <si>
    <t>-1692128578</t>
  </si>
  <si>
    <t>16+16+14+14</t>
  </si>
  <si>
    <t>116</t>
  </si>
  <si>
    <t>722170807</t>
  </si>
  <si>
    <t>Demontáž rozvodů vody z plastů D přes 50 do 110</t>
  </si>
  <si>
    <t>-924791367</t>
  </si>
  <si>
    <t>117</t>
  </si>
  <si>
    <t>7679900R1</t>
  </si>
  <si>
    <t>Demontáž podpěr kluzných typ 13 0800 DN150</t>
  </si>
  <si>
    <t>-1257320509</t>
  </si>
  <si>
    <t>5+10+10</t>
  </si>
  <si>
    <t>118</t>
  </si>
  <si>
    <t>7679900R2</t>
  </si>
  <si>
    <t>Demontáž atypických ocelových konstrukcí</t>
  </si>
  <si>
    <t>1561823248</t>
  </si>
  <si>
    <t>119</t>
  </si>
  <si>
    <t>7309900R1</t>
  </si>
  <si>
    <t>Odvoz vybouraných hmot</t>
  </si>
  <si>
    <t>1735899622</t>
  </si>
  <si>
    <t>ocel do sběru</t>
  </si>
  <si>
    <t>izolace a plastové trubky na placenou skládku</t>
  </si>
  <si>
    <t>120</t>
  </si>
  <si>
    <t>POPLATEK01</t>
  </si>
  <si>
    <t>Poplatek za uložení izolace a plastových trubek na placenou skládku</t>
  </si>
  <si>
    <t>-869123388</t>
  </si>
  <si>
    <t>Práce a dodávky M</t>
  </si>
  <si>
    <t>23-M</t>
  </si>
  <si>
    <t>Montáže potrubí</t>
  </si>
  <si>
    <t>121</t>
  </si>
  <si>
    <t>2300000R2</t>
  </si>
  <si>
    <t>Montáž plastového potrubí pro rozvody tepla a TUV vč.tvarovek a doplňků</t>
  </si>
  <si>
    <t>592530324</t>
  </si>
  <si>
    <t>Poznámka k položce:_x000d_
parametry a doplňky viz popis v TZ</t>
  </si>
  <si>
    <t>objekt A+B</t>
  </si>
  <si>
    <t>28+28+14*3+32+16</t>
  </si>
  <si>
    <t>122</t>
  </si>
  <si>
    <t>2866000R1</t>
  </si>
  <si>
    <t>Předizolované potrubí plastové UNO SDR 11 125/182 - dodávka vč.dopravy</t>
  </si>
  <si>
    <t>256</t>
  </si>
  <si>
    <t>1839590184</t>
  </si>
  <si>
    <t>Poznámka k položce:_x000d_
včetně všech tvarovek a doplňků dle PD</t>
  </si>
  <si>
    <t>14+14</t>
  </si>
  <si>
    <t>123</t>
  </si>
  <si>
    <t>2866000R2</t>
  </si>
  <si>
    <t>Předizolované potrubí plastové UNO SDR 11 110/162 - dodávka vč.dopravy</t>
  </si>
  <si>
    <t>1948215678</t>
  </si>
  <si>
    <t>124</t>
  </si>
  <si>
    <t>2866000R3</t>
  </si>
  <si>
    <t>Předizolované potrubí plastové DUO SDR 11 50+50/162 - dodávka vč.dopravy</t>
  </si>
  <si>
    <t>-1264482262</t>
  </si>
  <si>
    <t>125</t>
  </si>
  <si>
    <t>2866000R4</t>
  </si>
  <si>
    <t>Předizolované potrubí plastové UNO SDR 7,4 63/126 - dodávka vč.dopravy</t>
  </si>
  <si>
    <t>-675016680</t>
  </si>
  <si>
    <t>126</t>
  </si>
  <si>
    <t>2866000R5</t>
  </si>
  <si>
    <t>Předizolované potrubí plastové UNO SDR 7,4 50/111 - dodávka vč.dopravy</t>
  </si>
  <si>
    <t>-1257691639</t>
  </si>
  <si>
    <t>127</t>
  </si>
  <si>
    <t>2866000R6</t>
  </si>
  <si>
    <t>452526227</t>
  </si>
  <si>
    <t>tělocvična</t>
  </si>
  <si>
    <t>16+16</t>
  </si>
  <si>
    <t>128</t>
  </si>
  <si>
    <t>2866000R7</t>
  </si>
  <si>
    <t>Předizolované potrubí plastové DUO SDR 7,4 50+32/126 - dodávka vč.dopravy</t>
  </si>
  <si>
    <t>244677795</t>
  </si>
  <si>
    <t>OST</t>
  </si>
  <si>
    <t>Ostatní</t>
  </si>
  <si>
    <t>129</t>
  </si>
  <si>
    <t>Proplach celé topné soustavy vč.dodávky vody</t>
  </si>
  <si>
    <t>1970028223</t>
  </si>
  <si>
    <t>130</t>
  </si>
  <si>
    <t>02</t>
  </si>
  <si>
    <t>Tlaková zkouška potrubí včetně desinfekce TV a C</t>
  </si>
  <si>
    <t>-1604349670</t>
  </si>
  <si>
    <t>131</t>
  </si>
  <si>
    <t>03</t>
  </si>
  <si>
    <t>Výchozí revize a zpráva</t>
  </si>
  <si>
    <t>1376635618</t>
  </si>
  <si>
    <t>VRN</t>
  </si>
  <si>
    <t>Vedlejší rozpočtové náklady</t>
  </si>
  <si>
    <t>132</t>
  </si>
  <si>
    <t>0100000R1</t>
  </si>
  <si>
    <t>Výškové a polohové vytýčení všech inženýrských sítí na staveništi a jejich ověření u správců</t>
  </si>
  <si>
    <t>-1618506460</t>
  </si>
  <si>
    <t>133</t>
  </si>
  <si>
    <t>0100000R2</t>
  </si>
  <si>
    <t>Vytýčení základních směrových a výškových bodů stavby</t>
  </si>
  <si>
    <t>1024</t>
  </si>
  <si>
    <t>1672121075</t>
  </si>
  <si>
    <t>134</t>
  </si>
  <si>
    <t>0300000R1</t>
  </si>
  <si>
    <t>Zařízení staveniště - vybavení (buňky, TOI), zabezpečení, zrušení staveniště, připojení na inženýrské sítě</t>
  </si>
  <si>
    <t>-2093711388</t>
  </si>
  <si>
    <t>Poznámka k položce:_x000d_
včetně uvedení okolí do původního stavu_x000d_
_x000d_
včetně lávek pro pěší a těžkých přejezdů pro vozidla</t>
  </si>
  <si>
    <t>135</t>
  </si>
  <si>
    <t>0400020R1</t>
  </si>
  <si>
    <t>Kompletační a koordinační činnost, náklady spojené s vedením stavby</t>
  </si>
  <si>
    <t>-1315592342</t>
  </si>
  <si>
    <t>136</t>
  </si>
  <si>
    <t>0400000R2</t>
  </si>
  <si>
    <t>Zkoušky hutnění konstrukce vozovky</t>
  </si>
  <si>
    <t>2133599317</t>
  </si>
  <si>
    <t>137</t>
  </si>
  <si>
    <t>043194000</t>
  </si>
  <si>
    <t>Ostatní zkoušky - zkoušky PAU vč.vodního výluhu</t>
  </si>
  <si>
    <t>soubor</t>
  </si>
  <si>
    <t>-451224495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</si>
</sst>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SONA6990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SLŠ Žlutice - rekonstrukce venkovních rozvodů tepla a TUV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9. 7. 2025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Střední lesnická škola Žlutice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DPT s.r.o.Ostrov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Neubauerová Soňa, SK-Projekt Ostrov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rekonstrukce venkovn...'!J30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rekonstrukce venkovn...'!P148</f>
        <v>0</v>
      </c>
      <c r="AV95" s="128">
        <f>'01 - rekonstrukce venkovn...'!J33</f>
        <v>0</v>
      </c>
      <c r="AW95" s="128">
        <f>'01 - rekonstrukce venkovn...'!J34</f>
        <v>0</v>
      </c>
      <c r="AX95" s="128">
        <f>'01 - rekonstrukce venkovn...'!J35</f>
        <v>0</v>
      </c>
      <c r="AY95" s="128">
        <f>'01 - rekonstrukce venkovn...'!J36</f>
        <v>0</v>
      </c>
      <c r="AZ95" s="128">
        <f>'01 - rekonstrukce venkovn...'!F33</f>
        <v>0</v>
      </c>
      <c r="BA95" s="128">
        <f>'01 - rekonstrukce venkovn...'!F34</f>
        <v>0</v>
      </c>
      <c r="BB95" s="128">
        <f>'01 - rekonstrukce venkovn...'!F35</f>
        <v>0</v>
      </c>
      <c r="BC95" s="128">
        <f>'01 - rekonstrukce venkovn...'!F36</f>
        <v>0</v>
      </c>
      <c r="BD95" s="130">
        <f>'01 - rekonstrukce venkovn...'!F37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6eMInJqFDKSq59hyVoTgKvNpN8/nG6D3dCg15MOY2TWvJBLjtao/TjZi54Ztv3V4YUlCGW3BKARF8YijAhMLMA==" hashValue="szyHVZHJZ0OztyDS1RgRN9sarXCh+INZDg+xMAOPSoE6dwPfzHscy5ZB9+NQTIro7z1bTrsZDJQktovA5pDpC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rekonstrukce venkov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</row>
    <row r="4" s="1" customFormat="1" ht="24.96" customHeight="1">
      <c r="B4" s="20"/>
      <c r="D4" s="134" t="s">
        <v>86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15</v>
      </c>
      <c r="L6" s="20"/>
    </row>
    <row r="7" s="1" customFormat="1" ht="16.5" customHeight="1">
      <c r="B7" s="20"/>
      <c r="E7" s="137" t="str">
        <f>'Rekapitulace stavby'!K6</f>
        <v>SLŠ Žlutice - rekonstrukce venkovních rozvodů tepla a TUV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17</v>
      </c>
      <c r="E11" s="38"/>
      <c r="F11" s="139" t="s">
        <v>1</v>
      </c>
      <c r="G11" s="38"/>
      <c r="H11" s="38"/>
      <c r="I11" s="136" t="s">
        <v>18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19</v>
      </c>
      <c r="E12" s="38"/>
      <c r="F12" s="139" t="s">
        <v>20</v>
      </c>
      <c r="G12" s="38"/>
      <c r="H12" s="38"/>
      <c r="I12" s="136" t="s">
        <v>21</v>
      </c>
      <c r="J12" s="140" t="str">
        <f>'Rekapitulace stavby'!AN8</f>
        <v>9. 7. 2025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23</v>
      </c>
      <c r="E14" s="38"/>
      <c r="F14" s="38"/>
      <c r="G14" s="38"/>
      <c r="H14" s="38"/>
      <c r="I14" s="136" t="s">
        <v>24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25</v>
      </c>
      <c r="F15" s="38"/>
      <c r="G15" s="38"/>
      <c r="H15" s="38"/>
      <c r="I15" s="136" t="s">
        <v>26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24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30</v>
      </c>
      <c r="F21" s="38"/>
      <c r="G21" s="38"/>
      <c r="H21" s="38"/>
      <c r="I21" s="136" t="s">
        <v>26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32</v>
      </c>
      <c r="E23" s="38"/>
      <c r="F23" s="38"/>
      <c r="G23" s="38"/>
      <c r="H23" s="38"/>
      <c r="I23" s="136" t="s">
        <v>24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26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ROUND(J148,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ROUND((SUM(BE148:BE636)),  2)</f>
        <v>0</v>
      </c>
      <c r="G33" s="38"/>
      <c r="H33" s="38"/>
      <c r="I33" s="151">
        <v>0.20999999999999999</v>
      </c>
      <c r="J33" s="150">
        <f>ROUND(((SUM(BE148:BE636))*I33),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ROUND((SUM(BF148:BF636)),  2)</f>
        <v>0</v>
      </c>
      <c r="G34" s="38"/>
      <c r="H34" s="38"/>
      <c r="I34" s="151">
        <v>0.12</v>
      </c>
      <c r="J34" s="150">
        <f>ROUND(((SUM(BF148:BF636))*I34),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ROUND((SUM(BG148:BG636)),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ROUND((SUM(BH148:BH636)),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ROUND((SUM(BI148:BI636)),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SLŠ Žlutice - rekonstrukce venkovních rozvodů tepla a TUV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rekonstrukce venkovních rozvodů tepla a TUV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9. 7. 2025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Střední lesnická škola Žlutice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90</v>
      </c>
      <c r="D94" s="172"/>
      <c r="E94" s="172"/>
      <c r="F94" s="172"/>
      <c r="G94" s="172"/>
      <c r="H94" s="172"/>
      <c r="I94" s="172"/>
      <c r="J94" s="173" t="s">
        <v>91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92</v>
      </c>
      <c r="D96" s="40"/>
      <c r="E96" s="40"/>
      <c r="F96" s="40"/>
      <c r="G96" s="40"/>
      <c r="H96" s="40"/>
      <c r="I96" s="40"/>
      <c r="J96" s="110">
        <f>J148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5"/>
      <c r="C97" s="176"/>
      <c r="D97" s="177" t="s">
        <v>94</v>
      </c>
      <c r="E97" s="178"/>
      <c r="F97" s="178"/>
      <c r="G97" s="178"/>
      <c r="H97" s="178"/>
      <c r="I97" s="178"/>
      <c r="J97" s="179">
        <f>J149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J150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J204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J236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J247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99</v>
      </c>
      <c r="E102" s="184"/>
      <c r="F102" s="184"/>
      <c r="G102" s="184"/>
      <c r="H102" s="184"/>
      <c r="I102" s="184"/>
      <c r="J102" s="185">
        <f>J263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100</v>
      </c>
      <c r="E103" s="184"/>
      <c r="F103" s="184"/>
      <c r="G103" s="184"/>
      <c r="H103" s="184"/>
      <c r="I103" s="184"/>
      <c r="J103" s="185">
        <f>J266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101</v>
      </c>
      <c r="E104" s="184"/>
      <c r="F104" s="184"/>
      <c r="G104" s="184"/>
      <c r="H104" s="184"/>
      <c r="I104" s="184"/>
      <c r="J104" s="185">
        <f>J292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102</v>
      </c>
      <c r="E105" s="184"/>
      <c r="F105" s="184"/>
      <c r="G105" s="184"/>
      <c r="H105" s="184"/>
      <c r="I105" s="184"/>
      <c r="J105" s="185">
        <f>J300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103</v>
      </c>
      <c r="E106" s="184"/>
      <c r="F106" s="184"/>
      <c r="G106" s="184"/>
      <c r="H106" s="184"/>
      <c r="I106" s="184"/>
      <c r="J106" s="185">
        <f>J331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104</v>
      </c>
      <c r="E107" s="184"/>
      <c r="F107" s="184"/>
      <c r="G107" s="184"/>
      <c r="H107" s="184"/>
      <c r="I107" s="184"/>
      <c r="J107" s="185">
        <f>J340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105</v>
      </c>
      <c r="E108" s="184"/>
      <c r="F108" s="184"/>
      <c r="G108" s="184"/>
      <c r="H108" s="184"/>
      <c r="I108" s="184"/>
      <c r="J108" s="185">
        <f>J348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106</v>
      </c>
      <c r="E109" s="184"/>
      <c r="F109" s="184"/>
      <c r="G109" s="184"/>
      <c r="H109" s="184"/>
      <c r="I109" s="184"/>
      <c r="J109" s="185">
        <f>J352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107</v>
      </c>
      <c r="E110" s="184"/>
      <c r="F110" s="184"/>
      <c r="G110" s="184"/>
      <c r="H110" s="184"/>
      <c r="I110" s="184"/>
      <c r="J110" s="185">
        <f>J367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108</v>
      </c>
      <c r="E111" s="184"/>
      <c r="F111" s="184"/>
      <c r="G111" s="184"/>
      <c r="H111" s="184"/>
      <c r="I111" s="184"/>
      <c r="J111" s="185">
        <f>J374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109</v>
      </c>
      <c r="E112" s="184"/>
      <c r="F112" s="184"/>
      <c r="G112" s="184"/>
      <c r="H112" s="184"/>
      <c r="I112" s="184"/>
      <c r="J112" s="185">
        <f>J385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110</v>
      </c>
      <c r="E113" s="184"/>
      <c r="F113" s="184"/>
      <c r="G113" s="184"/>
      <c r="H113" s="184"/>
      <c r="I113" s="184"/>
      <c r="J113" s="185">
        <f>J411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111</v>
      </c>
      <c r="E114" s="184"/>
      <c r="F114" s="184"/>
      <c r="G114" s="184"/>
      <c r="H114" s="184"/>
      <c r="I114" s="184"/>
      <c r="J114" s="185">
        <f>J434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112</v>
      </c>
      <c r="E115" s="184"/>
      <c r="F115" s="184"/>
      <c r="G115" s="184"/>
      <c r="H115" s="184"/>
      <c r="I115" s="184"/>
      <c r="J115" s="185">
        <f>J454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113</v>
      </c>
      <c r="E116" s="184"/>
      <c r="F116" s="184"/>
      <c r="G116" s="184"/>
      <c r="H116" s="184"/>
      <c r="I116" s="184"/>
      <c r="J116" s="185">
        <f>J463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75"/>
      <c r="C117" s="176"/>
      <c r="D117" s="177" t="s">
        <v>114</v>
      </c>
      <c r="E117" s="178"/>
      <c r="F117" s="178"/>
      <c r="G117" s="178"/>
      <c r="H117" s="178"/>
      <c r="I117" s="178"/>
      <c r="J117" s="179">
        <f>J465</f>
        <v>0</v>
      </c>
      <c r="K117" s="176"/>
      <c r="L117" s="18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0" customFormat="1" ht="19.92" customHeight="1">
      <c r="A118" s="10"/>
      <c r="B118" s="181"/>
      <c r="C118" s="182"/>
      <c r="D118" s="183" t="s">
        <v>115</v>
      </c>
      <c r="E118" s="184"/>
      <c r="F118" s="184"/>
      <c r="G118" s="184"/>
      <c r="H118" s="184"/>
      <c r="I118" s="184"/>
      <c r="J118" s="185">
        <f>J466</f>
        <v>0</v>
      </c>
      <c r="K118" s="182"/>
      <c r="L118" s="18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1"/>
      <c r="C119" s="182"/>
      <c r="D119" s="183" t="s">
        <v>116</v>
      </c>
      <c r="E119" s="184"/>
      <c r="F119" s="184"/>
      <c r="G119" s="184"/>
      <c r="H119" s="184"/>
      <c r="I119" s="184"/>
      <c r="J119" s="185">
        <f>J473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1"/>
      <c r="C120" s="182"/>
      <c r="D120" s="183" t="s">
        <v>117</v>
      </c>
      <c r="E120" s="184"/>
      <c r="F120" s="184"/>
      <c r="G120" s="184"/>
      <c r="H120" s="184"/>
      <c r="I120" s="184"/>
      <c r="J120" s="185">
        <f>J489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1"/>
      <c r="C121" s="182"/>
      <c r="D121" s="183" t="s">
        <v>118</v>
      </c>
      <c r="E121" s="184"/>
      <c r="F121" s="184"/>
      <c r="G121" s="184"/>
      <c r="H121" s="184"/>
      <c r="I121" s="184"/>
      <c r="J121" s="185">
        <f>J512</f>
        <v>0</v>
      </c>
      <c r="K121" s="182"/>
      <c r="L121" s="18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1"/>
      <c r="C122" s="182"/>
      <c r="D122" s="183" t="s">
        <v>119</v>
      </c>
      <c r="E122" s="184"/>
      <c r="F122" s="184"/>
      <c r="G122" s="184"/>
      <c r="H122" s="184"/>
      <c r="I122" s="184"/>
      <c r="J122" s="185">
        <f>J527</f>
        <v>0</v>
      </c>
      <c r="K122" s="182"/>
      <c r="L122" s="186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1"/>
      <c r="C123" s="182"/>
      <c r="D123" s="183" t="s">
        <v>120</v>
      </c>
      <c r="E123" s="184"/>
      <c r="F123" s="184"/>
      <c r="G123" s="184"/>
      <c r="H123" s="184"/>
      <c r="I123" s="184"/>
      <c r="J123" s="185">
        <f>J555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1"/>
      <c r="C124" s="182"/>
      <c r="D124" s="183" t="s">
        <v>121</v>
      </c>
      <c r="E124" s="184"/>
      <c r="F124" s="184"/>
      <c r="G124" s="184"/>
      <c r="H124" s="184"/>
      <c r="I124" s="184"/>
      <c r="J124" s="185">
        <f>J564</f>
        <v>0</v>
      </c>
      <c r="K124" s="182"/>
      <c r="L124" s="18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75"/>
      <c r="C125" s="176"/>
      <c r="D125" s="177" t="s">
        <v>122</v>
      </c>
      <c r="E125" s="178"/>
      <c r="F125" s="178"/>
      <c r="G125" s="178"/>
      <c r="H125" s="178"/>
      <c r="I125" s="178"/>
      <c r="J125" s="179">
        <f>J590</f>
        <v>0</v>
      </c>
      <c r="K125" s="176"/>
      <c r="L125" s="180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81"/>
      <c r="C126" s="182"/>
      <c r="D126" s="183" t="s">
        <v>123</v>
      </c>
      <c r="E126" s="184"/>
      <c r="F126" s="184"/>
      <c r="G126" s="184"/>
      <c r="H126" s="184"/>
      <c r="I126" s="184"/>
      <c r="J126" s="185">
        <f>J591</f>
        <v>0</v>
      </c>
      <c r="K126" s="182"/>
      <c r="L126" s="186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9" customFormat="1" ht="24.96" customHeight="1">
      <c r="A127" s="9"/>
      <c r="B127" s="175"/>
      <c r="C127" s="176"/>
      <c r="D127" s="177" t="s">
        <v>124</v>
      </c>
      <c r="E127" s="178"/>
      <c r="F127" s="178"/>
      <c r="G127" s="178"/>
      <c r="H127" s="178"/>
      <c r="I127" s="178"/>
      <c r="J127" s="179">
        <f>J624</f>
        <v>0</v>
      </c>
      <c r="K127" s="176"/>
      <c r="L127" s="180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9" customFormat="1" ht="24.96" customHeight="1">
      <c r="A128" s="9"/>
      <c r="B128" s="175"/>
      <c r="C128" s="176"/>
      <c r="D128" s="177" t="s">
        <v>125</v>
      </c>
      <c r="E128" s="178"/>
      <c r="F128" s="178"/>
      <c r="G128" s="178"/>
      <c r="H128" s="178"/>
      <c r="I128" s="178"/>
      <c r="J128" s="179">
        <f>J628</f>
        <v>0</v>
      </c>
      <c r="K128" s="176"/>
      <c r="L128" s="180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="2" customFormat="1" ht="21.84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4" s="2" customFormat="1" ht="6.96" customHeight="1">
      <c r="A134" s="38"/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4.96" customHeight="1">
      <c r="A135" s="38"/>
      <c r="B135" s="39"/>
      <c r="C135" s="23" t="s">
        <v>126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15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170" t="str">
        <f>E7</f>
        <v>SLŠ Žlutice - rekonstrukce venkovních rozvodů tepla a TUV</v>
      </c>
      <c r="F138" s="32"/>
      <c r="G138" s="32"/>
      <c r="H138" s="32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87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6.5" customHeight="1">
      <c r="A140" s="38"/>
      <c r="B140" s="39"/>
      <c r="C140" s="40"/>
      <c r="D140" s="40"/>
      <c r="E140" s="76" t="str">
        <f>E9</f>
        <v>01 - rekonstrukce venkovních rozvodů tepla a TUV</v>
      </c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19</v>
      </c>
      <c r="D142" s="40"/>
      <c r="E142" s="40"/>
      <c r="F142" s="27" t="str">
        <f>F12</f>
        <v xml:space="preserve"> </v>
      </c>
      <c r="G142" s="40"/>
      <c r="H142" s="40"/>
      <c r="I142" s="32" t="s">
        <v>21</v>
      </c>
      <c r="J142" s="79" t="str">
        <f>IF(J12="","",J12)</f>
        <v>9. 7. 2025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5.15" customHeight="1">
      <c r="A144" s="38"/>
      <c r="B144" s="39"/>
      <c r="C144" s="32" t="s">
        <v>23</v>
      </c>
      <c r="D144" s="40"/>
      <c r="E144" s="40"/>
      <c r="F144" s="27" t="str">
        <f>E15</f>
        <v>Střední lesnická škola Žlutice</v>
      </c>
      <c r="G144" s="40"/>
      <c r="H144" s="40"/>
      <c r="I144" s="32" t="s">
        <v>29</v>
      </c>
      <c r="J144" s="36" t="str">
        <f>E21</f>
        <v>DPT s.r.o.Ostrov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25.65" customHeight="1">
      <c r="A145" s="38"/>
      <c r="B145" s="39"/>
      <c r="C145" s="32" t="s">
        <v>27</v>
      </c>
      <c r="D145" s="40"/>
      <c r="E145" s="40"/>
      <c r="F145" s="27" t="str">
        <f>IF(E18="","",E18)</f>
        <v>Vyplň údaj</v>
      </c>
      <c r="G145" s="40"/>
      <c r="H145" s="40"/>
      <c r="I145" s="32" t="s">
        <v>32</v>
      </c>
      <c r="J145" s="36" t="str">
        <f>E24</f>
        <v>Neubauerová Soňa, SK-Projekt Ostrov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187"/>
      <c r="B147" s="188"/>
      <c r="C147" s="189" t="s">
        <v>127</v>
      </c>
      <c r="D147" s="190" t="s">
        <v>60</v>
      </c>
      <c r="E147" s="190" t="s">
        <v>56</v>
      </c>
      <c r="F147" s="190" t="s">
        <v>57</v>
      </c>
      <c r="G147" s="190" t="s">
        <v>128</v>
      </c>
      <c r="H147" s="190" t="s">
        <v>129</v>
      </c>
      <c r="I147" s="190" t="s">
        <v>130</v>
      </c>
      <c r="J147" s="191" t="s">
        <v>91</v>
      </c>
      <c r="K147" s="192" t="s">
        <v>131</v>
      </c>
      <c r="L147" s="193"/>
      <c r="M147" s="100" t="s">
        <v>1</v>
      </c>
      <c r="N147" s="101" t="s">
        <v>39</v>
      </c>
      <c r="O147" s="101" t="s">
        <v>132</v>
      </c>
      <c r="P147" s="101" t="s">
        <v>133</v>
      </c>
      <c r="Q147" s="101" t="s">
        <v>134</v>
      </c>
      <c r="R147" s="101" t="s">
        <v>135</v>
      </c>
      <c r="S147" s="101" t="s">
        <v>136</v>
      </c>
      <c r="T147" s="102" t="s">
        <v>137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</row>
    <row r="148" s="2" customFormat="1" ht="22.8" customHeight="1">
      <c r="A148" s="38"/>
      <c r="B148" s="39"/>
      <c r="C148" s="107" t="s">
        <v>138</v>
      </c>
      <c r="D148" s="40"/>
      <c r="E148" s="40"/>
      <c r="F148" s="40"/>
      <c r="G148" s="40"/>
      <c r="H148" s="40"/>
      <c r="I148" s="40"/>
      <c r="J148" s="194">
        <f>BK148</f>
        <v>0</v>
      </c>
      <c r="K148" s="40"/>
      <c r="L148" s="44"/>
      <c r="M148" s="103"/>
      <c r="N148" s="195"/>
      <c r="O148" s="104"/>
      <c r="P148" s="196">
        <f>P149+P465+P590+P624+P628</f>
        <v>0</v>
      </c>
      <c r="Q148" s="104"/>
      <c r="R148" s="196">
        <f>R149+R465+R590+R624+R628</f>
        <v>6.8488949999999997</v>
      </c>
      <c r="S148" s="104"/>
      <c r="T148" s="197">
        <f>T149+T465+T590+T624+T628</f>
        <v>45.25668000000001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74</v>
      </c>
      <c r="AU148" s="17" t="s">
        <v>93</v>
      </c>
      <c r="BK148" s="198">
        <f>BK149+BK465+BK590+BK624+BK628</f>
        <v>0</v>
      </c>
    </row>
    <row r="149" s="12" customFormat="1" ht="25.92" customHeight="1">
      <c r="A149" s="12"/>
      <c r="B149" s="199"/>
      <c r="C149" s="200"/>
      <c r="D149" s="201" t="s">
        <v>74</v>
      </c>
      <c r="E149" s="202" t="s">
        <v>139</v>
      </c>
      <c r="F149" s="202" t="s">
        <v>140</v>
      </c>
      <c r="G149" s="200"/>
      <c r="H149" s="200"/>
      <c r="I149" s="203"/>
      <c r="J149" s="204">
        <f>BK149</f>
        <v>0</v>
      </c>
      <c r="K149" s="200"/>
      <c r="L149" s="205"/>
      <c r="M149" s="206"/>
      <c r="N149" s="207"/>
      <c r="O149" s="207"/>
      <c r="P149" s="208">
        <f>P150+P204+P236+P247+P263+P266+P292+P300+P331+P340+P348+P352+P367+P374+P385+P411+P434+P454+P463</f>
        <v>0</v>
      </c>
      <c r="Q149" s="207"/>
      <c r="R149" s="208">
        <f>R150+R204+R236+R247+R263+R266+R292+R300+R331+R340+R348+R352+R367+R374+R385+R411+R434+R454+R463</f>
        <v>5.8952057999999994</v>
      </c>
      <c r="S149" s="207"/>
      <c r="T149" s="209">
        <f>T150+T204+T236+T247+T263+T266+T292+T300+T331+T340+T348+T352+T367+T374+T385+T411+T434+T454+T463</f>
        <v>42.93460000000001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83</v>
      </c>
      <c r="AT149" s="211" t="s">
        <v>74</v>
      </c>
      <c r="AU149" s="211" t="s">
        <v>75</v>
      </c>
      <c r="AY149" s="210" t="s">
        <v>141</v>
      </c>
      <c r="BK149" s="212">
        <f>BK150+BK204+BK236+BK247+BK263+BK266+BK292+BK300+BK331+BK340+BK348+BK352+BK367+BK374+BK385+BK411+BK434+BK454+BK463</f>
        <v>0</v>
      </c>
    </row>
    <row r="150" s="12" customFormat="1" ht="22.8" customHeight="1">
      <c r="A150" s="12"/>
      <c r="B150" s="199"/>
      <c r="C150" s="200"/>
      <c r="D150" s="201" t="s">
        <v>74</v>
      </c>
      <c r="E150" s="213" t="s">
        <v>83</v>
      </c>
      <c r="F150" s="213" t="s">
        <v>142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SUM(P151:P203)</f>
        <v>0</v>
      </c>
      <c r="Q150" s="207"/>
      <c r="R150" s="208">
        <f>SUM(R151:R203)</f>
        <v>0.0406848</v>
      </c>
      <c r="S150" s="207"/>
      <c r="T150" s="209">
        <f>SUM(T151:T203)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83</v>
      </c>
      <c r="AT150" s="211" t="s">
        <v>74</v>
      </c>
      <c r="AU150" s="211" t="s">
        <v>83</v>
      </c>
      <c r="AY150" s="210" t="s">
        <v>141</v>
      </c>
      <c r="BK150" s="212">
        <f>SUM(BK151:BK203)</f>
        <v>0</v>
      </c>
    </row>
    <row r="151" s="2" customFormat="1" ht="33" customHeight="1">
      <c r="A151" s="38"/>
      <c r="B151" s="39"/>
      <c r="C151" s="215" t="s">
        <v>83</v>
      </c>
      <c r="D151" s="215" t="s">
        <v>143</v>
      </c>
      <c r="E151" s="216" t="s">
        <v>144</v>
      </c>
      <c r="F151" s="217" t="s">
        <v>145</v>
      </c>
      <c r="G151" s="218" t="s">
        <v>146</v>
      </c>
      <c r="H151" s="219">
        <v>55</v>
      </c>
      <c r="I151" s="220"/>
      <c r="J151" s="219">
        <f>ROUND(I151*H151,2)</f>
        <v>0</v>
      </c>
      <c r="K151" s="221"/>
      <c r="L151" s="44"/>
      <c r="M151" s="222" t="s">
        <v>1</v>
      </c>
      <c r="N151" s="223" t="s">
        <v>40</v>
      </c>
      <c r="O151" s="91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6" t="s">
        <v>147</v>
      </c>
      <c r="AT151" s="226" t="s">
        <v>143</v>
      </c>
      <c r="AU151" s="226" t="s">
        <v>85</v>
      </c>
      <c r="AY151" s="17" t="s">
        <v>141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7" t="s">
        <v>83</v>
      </c>
      <c r="BK151" s="227">
        <f>ROUND(I151*H151,2)</f>
        <v>0</v>
      </c>
      <c r="BL151" s="17" t="s">
        <v>147</v>
      </c>
      <c r="BM151" s="226" t="s">
        <v>148</v>
      </c>
    </row>
    <row r="152" s="13" customFormat="1">
      <c r="A152" s="13"/>
      <c r="B152" s="228"/>
      <c r="C152" s="229"/>
      <c r="D152" s="230" t="s">
        <v>149</v>
      </c>
      <c r="E152" s="231" t="s">
        <v>1</v>
      </c>
      <c r="F152" s="232" t="s">
        <v>150</v>
      </c>
      <c r="G152" s="229"/>
      <c r="H152" s="231" t="s">
        <v>1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149</v>
      </c>
      <c r="AU152" s="238" t="s">
        <v>85</v>
      </c>
      <c r="AV152" s="13" t="s">
        <v>83</v>
      </c>
      <c r="AW152" s="13" t="s">
        <v>31</v>
      </c>
      <c r="AX152" s="13" t="s">
        <v>75</v>
      </c>
      <c r="AY152" s="238" t="s">
        <v>141</v>
      </c>
    </row>
    <row r="153" s="13" customFormat="1">
      <c r="A153" s="13"/>
      <c r="B153" s="228"/>
      <c r="C153" s="229"/>
      <c r="D153" s="230" t="s">
        <v>149</v>
      </c>
      <c r="E153" s="231" t="s">
        <v>1</v>
      </c>
      <c r="F153" s="232" t="s">
        <v>151</v>
      </c>
      <c r="G153" s="229"/>
      <c r="H153" s="231" t="s">
        <v>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149</v>
      </c>
      <c r="AU153" s="238" t="s">
        <v>85</v>
      </c>
      <c r="AV153" s="13" t="s">
        <v>83</v>
      </c>
      <c r="AW153" s="13" t="s">
        <v>31</v>
      </c>
      <c r="AX153" s="13" t="s">
        <v>75</v>
      </c>
      <c r="AY153" s="238" t="s">
        <v>141</v>
      </c>
    </row>
    <row r="154" s="14" customFormat="1">
      <c r="A154" s="14"/>
      <c r="B154" s="239"/>
      <c r="C154" s="240"/>
      <c r="D154" s="230" t="s">
        <v>149</v>
      </c>
      <c r="E154" s="241" t="s">
        <v>1</v>
      </c>
      <c r="F154" s="242" t="s">
        <v>152</v>
      </c>
      <c r="G154" s="240"/>
      <c r="H154" s="243">
        <v>18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149</v>
      </c>
      <c r="AU154" s="249" t="s">
        <v>85</v>
      </c>
      <c r="AV154" s="14" t="s">
        <v>85</v>
      </c>
      <c r="AW154" s="14" t="s">
        <v>31</v>
      </c>
      <c r="AX154" s="14" t="s">
        <v>75</v>
      </c>
      <c r="AY154" s="249" t="s">
        <v>141</v>
      </c>
    </row>
    <row r="155" s="13" customFormat="1">
      <c r="A155" s="13"/>
      <c r="B155" s="228"/>
      <c r="C155" s="229"/>
      <c r="D155" s="230" t="s">
        <v>149</v>
      </c>
      <c r="E155" s="231" t="s">
        <v>1</v>
      </c>
      <c r="F155" s="232" t="s">
        <v>153</v>
      </c>
      <c r="G155" s="229"/>
      <c r="H155" s="231" t="s">
        <v>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149</v>
      </c>
      <c r="AU155" s="238" t="s">
        <v>85</v>
      </c>
      <c r="AV155" s="13" t="s">
        <v>83</v>
      </c>
      <c r="AW155" s="13" t="s">
        <v>31</v>
      </c>
      <c r="AX155" s="13" t="s">
        <v>75</v>
      </c>
      <c r="AY155" s="238" t="s">
        <v>141</v>
      </c>
    </row>
    <row r="156" s="14" customFormat="1">
      <c r="A156" s="14"/>
      <c r="B156" s="239"/>
      <c r="C156" s="240"/>
      <c r="D156" s="230" t="s">
        <v>149</v>
      </c>
      <c r="E156" s="241" t="s">
        <v>1</v>
      </c>
      <c r="F156" s="242" t="s">
        <v>154</v>
      </c>
      <c r="G156" s="240"/>
      <c r="H156" s="243">
        <v>37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149</v>
      </c>
      <c r="AU156" s="249" t="s">
        <v>85</v>
      </c>
      <c r="AV156" s="14" t="s">
        <v>85</v>
      </c>
      <c r="AW156" s="14" t="s">
        <v>31</v>
      </c>
      <c r="AX156" s="14" t="s">
        <v>75</v>
      </c>
      <c r="AY156" s="249" t="s">
        <v>141</v>
      </c>
    </row>
    <row r="157" s="15" customFormat="1">
      <c r="A157" s="15"/>
      <c r="B157" s="250"/>
      <c r="C157" s="251"/>
      <c r="D157" s="230" t="s">
        <v>149</v>
      </c>
      <c r="E157" s="252" t="s">
        <v>1</v>
      </c>
      <c r="F157" s="253" t="s">
        <v>155</v>
      </c>
      <c r="G157" s="251"/>
      <c r="H157" s="254">
        <v>55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0" t="s">
        <v>149</v>
      </c>
      <c r="AU157" s="260" t="s">
        <v>85</v>
      </c>
      <c r="AV157" s="15" t="s">
        <v>147</v>
      </c>
      <c r="AW157" s="15" t="s">
        <v>31</v>
      </c>
      <c r="AX157" s="15" t="s">
        <v>83</v>
      </c>
      <c r="AY157" s="260" t="s">
        <v>141</v>
      </c>
    </row>
    <row r="158" s="2" customFormat="1" ht="21.75" customHeight="1">
      <c r="A158" s="38"/>
      <c r="B158" s="39"/>
      <c r="C158" s="215" t="s">
        <v>85</v>
      </c>
      <c r="D158" s="215" t="s">
        <v>143</v>
      </c>
      <c r="E158" s="216" t="s">
        <v>156</v>
      </c>
      <c r="F158" s="217" t="s">
        <v>157</v>
      </c>
      <c r="G158" s="218" t="s">
        <v>158</v>
      </c>
      <c r="H158" s="219">
        <v>1</v>
      </c>
      <c r="I158" s="220"/>
      <c r="J158" s="219">
        <f>ROUND(I158*H158,2)</f>
        <v>0</v>
      </c>
      <c r="K158" s="221"/>
      <c r="L158" s="44"/>
      <c r="M158" s="222" t="s">
        <v>1</v>
      </c>
      <c r="N158" s="223" t="s">
        <v>40</v>
      </c>
      <c r="O158" s="91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6" t="s">
        <v>147</v>
      </c>
      <c r="AT158" s="226" t="s">
        <v>143</v>
      </c>
      <c r="AU158" s="226" t="s">
        <v>85</v>
      </c>
      <c r="AY158" s="17" t="s">
        <v>141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7" t="s">
        <v>83</v>
      </c>
      <c r="BK158" s="227">
        <f>ROUND(I158*H158,2)</f>
        <v>0</v>
      </c>
      <c r="BL158" s="17" t="s">
        <v>147</v>
      </c>
      <c r="BM158" s="226" t="s">
        <v>159</v>
      </c>
    </row>
    <row r="159" s="2" customFormat="1" ht="16.5" customHeight="1">
      <c r="A159" s="38"/>
      <c r="B159" s="39"/>
      <c r="C159" s="215" t="s">
        <v>160</v>
      </c>
      <c r="D159" s="215" t="s">
        <v>143</v>
      </c>
      <c r="E159" s="216" t="s">
        <v>161</v>
      </c>
      <c r="F159" s="217" t="s">
        <v>162</v>
      </c>
      <c r="G159" s="218" t="s">
        <v>163</v>
      </c>
      <c r="H159" s="219">
        <v>68.560000000000002</v>
      </c>
      <c r="I159" s="220"/>
      <c r="J159" s="219">
        <f>ROUND(I159*H159,2)</f>
        <v>0</v>
      </c>
      <c r="K159" s="221"/>
      <c r="L159" s="44"/>
      <c r="M159" s="222" t="s">
        <v>1</v>
      </c>
      <c r="N159" s="223" t="s">
        <v>40</v>
      </c>
      <c r="O159" s="91"/>
      <c r="P159" s="224">
        <f>O159*H159</f>
        <v>0</v>
      </c>
      <c r="Q159" s="224">
        <v>0.00058</v>
      </c>
      <c r="R159" s="224">
        <f>Q159*H159</f>
        <v>0.039764800000000003</v>
      </c>
      <c r="S159" s="224">
        <v>0</v>
      </c>
      <c r="T159" s="225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6" t="s">
        <v>147</v>
      </c>
      <c r="AT159" s="226" t="s">
        <v>143</v>
      </c>
      <c r="AU159" s="226" t="s">
        <v>85</v>
      </c>
      <c r="AY159" s="17" t="s">
        <v>141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7" t="s">
        <v>83</v>
      </c>
      <c r="BK159" s="227">
        <f>ROUND(I159*H159,2)</f>
        <v>0</v>
      </c>
      <c r="BL159" s="17" t="s">
        <v>147</v>
      </c>
      <c r="BM159" s="226" t="s">
        <v>164</v>
      </c>
    </row>
    <row r="160" s="13" customFormat="1">
      <c r="A160" s="13"/>
      <c r="B160" s="228"/>
      <c r="C160" s="229"/>
      <c r="D160" s="230" t="s">
        <v>149</v>
      </c>
      <c r="E160" s="231" t="s">
        <v>1</v>
      </c>
      <c r="F160" s="232" t="s">
        <v>165</v>
      </c>
      <c r="G160" s="229"/>
      <c r="H160" s="231" t="s">
        <v>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149</v>
      </c>
      <c r="AU160" s="238" t="s">
        <v>85</v>
      </c>
      <c r="AV160" s="13" t="s">
        <v>83</v>
      </c>
      <c r="AW160" s="13" t="s">
        <v>31</v>
      </c>
      <c r="AX160" s="13" t="s">
        <v>75</v>
      </c>
      <c r="AY160" s="238" t="s">
        <v>141</v>
      </c>
    </row>
    <row r="161" s="14" customFormat="1">
      <c r="A161" s="14"/>
      <c r="B161" s="239"/>
      <c r="C161" s="240"/>
      <c r="D161" s="230" t="s">
        <v>149</v>
      </c>
      <c r="E161" s="241" t="s">
        <v>1</v>
      </c>
      <c r="F161" s="242" t="s">
        <v>166</v>
      </c>
      <c r="G161" s="240"/>
      <c r="H161" s="243">
        <v>42.159999999999997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9" t="s">
        <v>149</v>
      </c>
      <c r="AU161" s="249" t="s">
        <v>85</v>
      </c>
      <c r="AV161" s="14" t="s">
        <v>85</v>
      </c>
      <c r="AW161" s="14" t="s">
        <v>31</v>
      </c>
      <c r="AX161" s="14" t="s">
        <v>75</v>
      </c>
      <c r="AY161" s="249" t="s">
        <v>141</v>
      </c>
    </row>
    <row r="162" s="13" customFormat="1">
      <c r="A162" s="13"/>
      <c r="B162" s="228"/>
      <c r="C162" s="229"/>
      <c r="D162" s="230" t="s">
        <v>149</v>
      </c>
      <c r="E162" s="231" t="s">
        <v>1</v>
      </c>
      <c r="F162" s="232" t="s">
        <v>167</v>
      </c>
      <c r="G162" s="229"/>
      <c r="H162" s="231" t="s">
        <v>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149</v>
      </c>
      <c r="AU162" s="238" t="s">
        <v>85</v>
      </c>
      <c r="AV162" s="13" t="s">
        <v>83</v>
      </c>
      <c r="AW162" s="13" t="s">
        <v>31</v>
      </c>
      <c r="AX162" s="13" t="s">
        <v>75</v>
      </c>
      <c r="AY162" s="238" t="s">
        <v>141</v>
      </c>
    </row>
    <row r="163" s="14" customFormat="1">
      <c r="A163" s="14"/>
      <c r="B163" s="239"/>
      <c r="C163" s="240"/>
      <c r="D163" s="230" t="s">
        <v>149</v>
      </c>
      <c r="E163" s="241" t="s">
        <v>1</v>
      </c>
      <c r="F163" s="242" t="s">
        <v>168</v>
      </c>
      <c r="G163" s="240"/>
      <c r="H163" s="243">
        <v>26.399999999999999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149</v>
      </c>
      <c r="AU163" s="249" t="s">
        <v>85</v>
      </c>
      <c r="AV163" s="14" t="s">
        <v>85</v>
      </c>
      <c r="AW163" s="14" t="s">
        <v>31</v>
      </c>
      <c r="AX163" s="14" t="s">
        <v>75</v>
      </c>
      <c r="AY163" s="249" t="s">
        <v>141</v>
      </c>
    </row>
    <row r="164" s="15" customFormat="1">
      <c r="A164" s="15"/>
      <c r="B164" s="250"/>
      <c r="C164" s="251"/>
      <c r="D164" s="230" t="s">
        <v>149</v>
      </c>
      <c r="E164" s="252" t="s">
        <v>1</v>
      </c>
      <c r="F164" s="253" t="s">
        <v>155</v>
      </c>
      <c r="G164" s="251"/>
      <c r="H164" s="254">
        <v>68.560000000000002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0" t="s">
        <v>149</v>
      </c>
      <c r="AU164" s="260" t="s">
        <v>85</v>
      </c>
      <c r="AV164" s="15" t="s">
        <v>147</v>
      </c>
      <c r="AW164" s="15" t="s">
        <v>31</v>
      </c>
      <c r="AX164" s="15" t="s">
        <v>83</v>
      </c>
      <c r="AY164" s="260" t="s">
        <v>141</v>
      </c>
    </row>
    <row r="165" s="2" customFormat="1" ht="16.5" customHeight="1">
      <c r="A165" s="38"/>
      <c r="B165" s="39"/>
      <c r="C165" s="215" t="s">
        <v>147</v>
      </c>
      <c r="D165" s="215" t="s">
        <v>143</v>
      </c>
      <c r="E165" s="216" t="s">
        <v>169</v>
      </c>
      <c r="F165" s="217" t="s">
        <v>170</v>
      </c>
      <c r="G165" s="218" t="s">
        <v>163</v>
      </c>
      <c r="H165" s="219">
        <v>68.560000000000002</v>
      </c>
      <c r="I165" s="220"/>
      <c r="J165" s="219">
        <f>ROUND(I165*H165,2)</f>
        <v>0</v>
      </c>
      <c r="K165" s="221"/>
      <c r="L165" s="44"/>
      <c r="M165" s="222" t="s">
        <v>1</v>
      </c>
      <c r="N165" s="223" t="s">
        <v>40</v>
      </c>
      <c r="O165" s="91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6" t="s">
        <v>147</v>
      </c>
      <c r="AT165" s="226" t="s">
        <v>143</v>
      </c>
      <c r="AU165" s="226" t="s">
        <v>85</v>
      </c>
      <c r="AY165" s="17" t="s">
        <v>141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7" t="s">
        <v>83</v>
      </c>
      <c r="BK165" s="227">
        <f>ROUND(I165*H165,2)</f>
        <v>0</v>
      </c>
      <c r="BL165" s="17" t="s">
        <v>147</v>
      </c>
      <c r="BM165" s="226" t="s">
        <v>171</v>
      </c>
    </row>
    <row r="166" s="2" customFormat="1" ht="24.15" customHeight="1">
      <c r="A166" s="38"/>
      <c r="B166" s="39"/>
      <c r="C166" s="215" t="s">
        <v>172</v>
      </c>
      <c r="D166" s="215" t="s">
        <v>143</v>
      </c>
      <c r="E166" s="216" t="s">
        <v>173</v>
      </c>
      <c r="F166" s="217" t="s">
        <v>174</v>
      </c>
      <c r="G166" s="218" t="s">
        <v>146</v>
      </c>
      <c r="H166" s="219">
        <v>25.460000000000001</v>
      </c>
      <c r="I166" s="220"/>
      <c r="J166" s="219">
        <f>ROUND(I166*H166,2)</f>
        <v>0</v>
      </c>
      <c r="K166" s="221"/>
      <c r="L166" s="44"/>
      <c r="M166" s="222" t="s">
        <v>1</v>
      </c>
      <c r="N166" s="223" t="s">
        <v>40</v>
      </c>
      <c r="O166" s="91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6" t="s">
        <v>147</v>
      </c>
      <c r="AT166" s="226" t="s">
        <v>143</v>
      </c>
      <c r="AU166" s="226" t="s">
        <v>85</v>
      </c>
      <c r="AY166" s="17" t="s">
        <v>141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7" t="s">
        <v>83</v>
      </c>
      <c r="BK166" s="227">
        <f>ROUND(I166*H166,2)</f>
        <v>0</v>
      </c>
      <c r="BL166" s="17" t="s">
        <v>147</v>
      </c>
      <c r="BM166" s="226" t="s">
        <v>175</v>
      </c>
    </row>
    <row r="167" s="13" customFormat="1">
      <c r="A167" s="13"/>
      <c r="B167" s="228"/>
      <c r="C167" s="229"/>
      <c r="D167" s="230" t="s">
        <v>149</v>
      </c>
      <c r="E167" s="231" t="s">
        <v>1</v>
      </c>
      <c r="F167" s="232" t="s">
        <v>176</v>
      </c>
      <c r="G167" s="229"/>
      <c r="H167" s="231" t="s">
        <v>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149</v>
      </c>
      <c r="AU167" s="238" t="s">
        <v>85</v>
      </c>
      <c r="AV167" s="13" t="s">
        <v>83</v>
      </c>
      <c r="AW167" s="13" t="s">
        <v>31</v>
      </c>
      <c r="AX167" s="13" t="s">
        <v>75</v>
      </c>
      <c r="AY167" s="238" t="s">
        <v>141</v>
      </c>
    </row>
    <row r="168" s="13" customFormat="1">
      <c r="A168" s="13"/>
      <c r="B168" s="228"/>
      <c r="C168" s="229"/>
      <c r="D168" s="230" t="s">
        <v>149</v>
      </c>
      <c r="E168" s="231" t="s">
        <v>1</v>
      </c>
      <c r="F168" s="232" t="s">
        <v>165</v>
      </c>
      <c r="G168" s="229"/>
      <c r="H168" s="231" t="s">
        <v>1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149</v>
      </c>
      <c r="AU168" s="238" t="s">
        <v>85</v>
      </c>
      <c r="AV168" s="13" t="s">
        <v>83</v>
      </c>
      <c r="AW168" s="13" t="s">
        <v>31</v>
      </c>
      <c r="AX168" s="13" t="s">
        <v>75</v>
      </c>
      <c r="AY168" s="238" t="s">
        <v>141</v>
      </c>
    </row>
    <row r="169" s="14" customFormat="1">
      <c r="A169" s="14"/>
      <c r="B169" s="239"/>
      <c r="C169" s="240"/>
      <c r="D169" s="230" t="s">
        <v>149</v>
      </c>
      <c r="E169" s="241" t="s">
        <v>1</v>
      </c>
      <c r="F169" s="242" t="s">
        <v>177</v>
      </c>
      <c r="G169" s="240"/>
      <c r="H169" s="243">
        <v>3.5699999999999998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9" t="s">
        <v>149</v>
      </c>
      <c r="AU169" s="249" t="s">
        <v>85</v>
      </c>
      <c r="AV169" s="14" t="s">
        <v>85</v>
      </c>
      <c r="AW169" s="14" t="s">
        <v>31</v>
      </c>
      <c r="AX169" s="14" t="s">
        <v>75</v>
      </c>
      <c r="AY169" s="249" t="s">
        <v>141</v>
      </c>
    </row>
    <row r="170" s="13" customFormat="1">
      <c r="A170" s="13"/>
      <c r="B170" s="228"/>
      <c r="C170" s="229"/>
      <c r="D170" s="230" t="s">
        <v>149</v>
      </c>
      <c r="E170" s="231" t="s">
        <v>1</v>
      </c>
      <c r="F170" s="232" t="s">
        <v>167</v>
      </c>
      <c r="G170" s="229"/>
      <c r="H170" s="231" t="s">
        <v>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149</v>
      </c>
      <c r="AU170" s="238" t="s">
        <v>85</v>
      </c>
      <c r="AV170" s="13" t="s">
        <v>83</v>
      </c>
      <c r="AW170" s="13" t="s">
        <v>31</v>
      </c>
      <c r="AX170" s="13" t="s">
        <v>75</v>
      </c>
      <c r="AY170" s="238" t="s">
        <v>141</v>
      </c>
    </row>
    <row r="171" s="14" customFormat="1">
      <c r="A171" s="14"/>
      <c r="B171" s="239"/>
      <c r="C171" s="240"/>
      <c r="D171" s="230" t="s">
        <v>149</v>
      </c>
      <c r="E171" s="241" t="s">
        <v>1</v>
      </c>
      <c r="F171" s="242" t="s">
        <v>178</v>
      </c>
      <c r="G171" s="240"/>
      <c r="H171" s="243">
        <v>21.890000000000001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149</v>
      </c>
      <c r="AU171" s="249" t="s">
        <v>85</v>
      </c>
      <c r="AV171" s="14" t="s">
        <v>85</v>
      </c>
      <c r="AW171" s="14" t="s">
        <v>31</v>
      </c>
      <c r="AX171" s="14" t="s">
        <v>75</v>
      </c>
      <c r="AY171" s="249" t="s">
        <v>141</v>
      </c>
    </row>
    <row r="172" s="15" customFormat="1">
      <c r="A172" s="15"/>
      <c r="B172" s="250"/>
      <c r="C172" s="251"/>
      <c r="D172" s="230" t="s">
        <v>149</v>
      </c>
      <c r="E172" s="252" t="s">
        <v>1</v>
      </c>
      <c r="F172" s="253" t="s">
        <v>155</v>
      </c>
      <c r="G172" s="251"/>
      <c r="H172" s="254">
        <v>25.460000000000001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0" t="s">
        <v>149</v>
      </c>
      <c r="AU172" s="260" t="s">
        <v>85</v>
      </c>
      <c r="AV172" s="15" t="s">
        <v>147</v>
      </c>
      <c r="AW172" s="15" t="s">
        <v>31</v>
      </c>
      <c r="AX172" s="15" t="s">
        <v>83</v>
      </c>
      <c r="AY172" s="260" t="s">
        <v>141</v>
      </c>
    </row>
    <row r="173" s="2" customFormat="1" ht="16.5" customHeight="1">
      <c r="A173" s="38"/>
      <c r="B173" s="39"/>
      <c r="C173" s="261" t="s">
        <v>179</v>
      </c>
      <c r="D173" s="261" t="s">
        <v>180</v>
      </c>
      <c r="E173" s="262" t="s">
        <v>181</v>
      </c>
      <c r="F173" s="263" t="s">
        <v>182</v>
      </c>
      <c r="G173" s="264" t="s">
        <v>183</v>
      </c>
      <c r="H173" s="265">
        <v>51</v>
      </c>
      <c r="I173" s="266"/>
      <c r="J173" s="265">
        <f>ROUND(I173*H173,2)</f>
        <v>0</v>
      </c>
      <c r="K173" s="267"/>
      <c r="L173" s="268"/>
      <c r="M173" s="269" t="s">
        <v>1</v>
      </c>
      <c r="N173" s="270" t="s">
        <v>40</v>
      </c>
      <c r="O173" s="91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6" t="s">
        <v>184</v>
      </c>
      <c r="AT173" s="226" t="s">
        <v>180</v>
      </c>
      <c r="AU173" s="226" t="s">
        <v>85</v>
      </c>
      <c r="AY173" s="17" t="s">
        <v>141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7" t="s">
        <v>83</v>
      </c>
      <c r="BK173" s="227">
        <f>ROUND(I173*H173,2)</f>
        <v>0</v>
      </c>
      <c r="BL173" s="17" t="s">
        <v>147</v>
      </c>
      <c r="BM173" s="226" t="s">
        <v>185</v>
      </c>
    </row>
    <row r="174" s="13" customFormat="1">
      <c r="A174" s="13"/>
      <c r="B174" s="228"/>
      <c r="C174" s="229"/>
      <c r="D174" s="230" t="s">
        <v>149</v>
      </c>
      <c r="E174" s="231" t="s">
        <v>1</v>
      </c>
      <c r="F174" s="232" t="s">
        <v>186</v>
      </c>
      <c r="G174" s="229"/>
      <c r="H174" s="231" t="s">
        <v>1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149</v>
      </c>
      <c r="AU174" s="238" t="s">
        <v>85</v>
      </c>
      <c r="AV174" s="13" t="s">
        <v>83</v>
      </c>
      <c r="AW174" s="13" t="s">
        <v>31</v>
      </c>
      <c r="AX174" s="13" t="s">
        <v>75</v>
      </c>
      <c r="AY174" s="238" t="s">
        <v>141</v>
      </c>
    </row>
    <row r="175" s="14" customFormat="1">
      <c r="A175" s="14"/>
      <c r="B175" s="239"/>
      <c r="C175" s="240"/>
      <c r="D175" s="230" t="s">
        <v>149</v>
      </c>
      <c r="E175" s="241" t="s">
        <v>1</v>
      </c>
      <c r="F175" s="242" t="s">
        <v>187</v>
      </c>
      <c r="G175" s="240"/>
      <c r="H175" s="243">
        <v>51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149</v>
      </c>
      <c r="AU175" s="249" t="s">
        <v>85</v>
      </c>
      <c r="AV175" s="14" t="s">
        <v>85</v>
      </c>
      <c r="AW175" s="14" t="s">
        <v>31</v>
      </c>
      <c r="AX175" s="14" t="s">
        <v>83</v>
      </c>
      <c r="AY175" s="249" t="s">
        <v>141</v>
      </c>
    </row>
    <row r="176" s="2" customFormat="1" ht="37.8" customHeight="1">
      <c r="A176" s="38"/>
      <c r="B176" s="39"/>
      <c r="C176" s="215" t="s">
        <v>188</v>
      </c>
      <c r="D176" s="215" t="s">
        <v>143</v>
      </c>
      <c r="E176" s="216" t="s">
        <v>189</v>
      </c>
      <c r="F176" s="217" t="s">
        <v>190</v>
      </c>
      <c r="G176" s="218" t="s">
        <v>146</v>
      </c>
      <c r="H176" s="219">
        <v>110</v>
      </c>
      <c r="I176" s="220"/>
      <c r="J176" s="219">
        <f>ROUND(I176*H176,2)</f>
        <v>0</v>
      </c>
      <c r="K176" s="221"/>
      <c r="L176" s="44"/>
      <c r="M176" s="222" t="s">
        <v>1</v>
      </c>
      <c r="N176" s="223" t="s">
        <v>40</v>
      </c>
      <c r="O176" s="91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6" t="s">
        <v>147</v>
      </c>
      <c r="AT176" s="226" t="s">
        <v>143</v>
      </c>
      <c r="AU176" s="226" t="s">
        <v>85</v>
      </c>
      <c r="AY176" s="17" t="s">
        <v>141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7" t="s">
        <v>83</v>
      </c>
      <c r="BK176" s="227">
        <f>ROUND(I176*H176,2)</f>
        <v>0</v>
      </c>
      <c r="BL176" s="17" t="s">
        <v>147</v>
      </c>
      <c r="BM176" s="226" t="s">
        <v>191</v>
      </c>
    </row>
    <row r="177" s="13" customFormat="1">
      <c r="A177" s="13"/>
      <c r="B177" s="228"/>
      <c r="C177" s="229"/>
      <c r="D177" s="230" t="s">
        <v>149</v>
      </c>
      <c r="E177" s="231" t="s">
        <v>1</v>
      </c>
      <c r="F177" s="232" t="s">
        <v>192</v>
      </c>
      <c r="G177" s="229"/>
      <c r="H177" s="231" t="s">
        <v>1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149</v>
      </c>
      <c r="AU177" s="238" t="s">
        <v>85</v>
      </c>
      <c r="AV177" s="13" t="s">
        <v>83</v>
      </c>
      <c r="AW177" s="13" t="s">
        <v>31</v>
      </c>
      <c r="AX177" s="13" t="s">
        <v>75</v>
      </c>
      <c r="AY177" s="238" t="s">
        <v>141</v>
      </c>
    </row>
    <row r="178" s="14" customFormat="1">
      <c r="A178" s="14"/>
      <c r="B178" s="239"/>
      <c r="C178" s="240"/>
      <c r="D178" s="230" t="s">
        <v>149</v>
      </c>
      <c r="E178" s="241" t="s">
        <v>1</v>
      </c>
      <c r="F178" s="242" t="s">
        <v>193</v>
      </c>
      <c r="G178" s="240"/>
      <c r="H178" s="243">
        <v>110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149</v>
      </c>
      <c r="AU178" s="249" t="s">
        <v>85</v>
      </c>
      <c r="AV178" s="14" t="s">
        <v>85</v>
      </c>
      <c r="AW178" s="14" t="s">
        <v>31</v>
      </c>
      <c r="AX178" s="14" t="s">
        <v>83</v>
      </c>
      <c r="AY178" s="249" t="s">
        <v>141</v>
      </c>
    </row>
    <row r="179" s="2" customFormat="1" ht="24.15" customHeight="1">
      <c r="A179" s="38"/>
      <c r="B179" s="39"/>
      <c r="C179" s="215" t="s">
        <v>184</v>
      </c>
      <c r="D179" s="215" t="s">
        <v>143</v>
      </c>
      <c r="E179" s="216" t="s">
        <v>194</v>
      </c>
      <c r="F179" s="217" t="s">
        <v>195</v>
      </c>
      <c r="G179" s="218" t="s">
        <v>146</v>
      </c>
      <c r="H179" s="219">
        <v>55</v>
      </c>
      <c r="I179" s="220"/>
      <c r="J179" s="219">
        <f>ROUND(I179*H179,2)</f>
        <v>0</v>
      </c>
      <c r="K179" s="221"/>
      <c r="L179" s="44"/>
      <c r="M179" s="222" t="s">
        <v>1</v>
      </c>
      <c r="N179" s="223" t="s">
        <v>40</v>
      </c>
      <c r="O179" s="91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6" t="s">
        <v>147</v>
      </c>
      <c r="AT179" s="226" t="s">
        <v>143</v>
      </c>
      <c r="AU179" s="226" t="s">
        <v>85</v>
      </c>
      <c r="AY179" s="17" t="s">
        <v>141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7" t="s">
        <v>83</v>
      </c>
      <c r="BK179" s="227">
        <f>ROUND(I179*H179,2)</f>
        <v>0</v>
      </c>
      <c r="BL179" s="17" t="s">
        <v>147</v>
      </c>
      <c r="BM179" s="226" t="s">
        <v>196</v>
      </c>
    </row>
    <row r="180" s="13" customFormat="1">
      <c r="A180" s="13"/>
      <c r="B180" s="228"/>
      <c r="C180" s="229"/>
      <c r="D180" s="230" t="s">
        <v>149</v>
      </c>
      <c r="E180" s="231" t="s">
        <v>1</v>
      </c>
      <c r="F180" s="232" t="s">
        <v>197</v>
      </c>
      <c r="G180" s="229"/>
      <c r="H180" s="231" t="s">
        <v>1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149</v>
      </c>
      <c r="AU180" s="238" t="s">
        <v>85</v>
      </c>
      <c r="AV180" s="13" t="s">
        <v>83</v>
      </c>
      <c r="AW180" s="13" t="s">
        <v>31</v>
      </c>
      <c r="AX180" s="13" t="s">
        <v>75</v>
      </c>
      <c r="AY180" s="238" t="s">
        <v>141</v>
      </c>
    </row>
    <row r="181" s="14" customFormat="1">
      <c r="A181" s="14"/>
      <c r="B181" s="239"/>
      <c r="C181" s="240"/>
      <c r="D181" s="230" t="s">
        <v>149</v>
      </c>
      <c r="E181" s="241" t="s">
        <v>1</v>
      </c>
      <c r="F181" s="242" t="s">
        <v>198</v>
      </c>
      <c r="G181" s="240"/>
      <c r="H181" s="243">
        <v>55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149</v>
      </c>
      <c r="AU181" s="249" t="s">
        <v>85</v>
      </c>
      <c r="AV181" s="14" t="s">
        <v>85</v>
      </c>
      <c r="AW181" s="14" t="s">
        <v>31</v>
      </c>
      <c r="AX181" s="14" t="s">
        <v>83</v>
      </c>
      <c r="AY181" s="249" t="s">
        <v>141</v>
      </c>
    </row>
    <row r="182" s="2" customFormat="1" ht="24.15" customHeight="1">
      <c r="A182" s="38"/>
      <c r="B182" s="39"/>
      <c r="C182" s="215" t="s">
        <v>199</v>
      </c>
      <c r="D182" s="215" t="s">
        <v>143</v>
      </c>
      <c r="E182" s="216" t="s">
        <v>200</v>
      </c>
      <c r="F182" s="217" t="s">
        <v>201</v>
      </c>
      <c r="G182" s="218" t="s">
        <v>146</v>
      </c>
      <c r="H182" s="219">
        <v>55</v>
      </c>
      <c r="I182" s="220"/>
      <c r="J182" s="219">
        <f>ROUND(I182*H182,2)</f>
        <v>0</v>
      </c>
      <c r="K182" s="221"/>
      <c r="L182" s="44"/>
      <c r="M182" s="222" t="s">
        <v>1</v>
      </c>
      <c r="N182" s="223" t="s">
        <v>40</v>
      </c>
      <c r="O182" s="91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6" t="s">
        <v>147</v>
      </c>
      <c r="AT182" s="226" t="s">
        <v>143</v>
      </c>
      <c r="AU182" s="226" t="s">
        <v>85</v>
      </c>
      <c r="AY182" s="17" t="s">
        <v>141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7" t="s">
        <v>83</v>
      </c>
      <c r="BK182" s="227">
        <f>ROUND(I182*H182,2)</f>
        <v>0</v>
      </c>
      <c r="BL182" s="17" t="s">
        <v>147</v>
      </c>
      <c r="BM182" s="226" t="s">
        <v>202</v>
      </c>
    </row>
    <row r="183" s="2" customFormat="1">
      <c r="A183" s="38"/>
      <c r="B183" s="39"/>
      <c r="C183" s="40"/>
      <c r="D183" s="230" t="s">
        <v>203</v>
      </c>
      <c r="E183" s="40"/>
      <c r="F183" s="271" t="s">
        <v>204</v>
      </c>
      <c r="G183" s="40"/>
      <c r="H183" s="40"/>
      <c r="I183" s="272"/>
      <c r="J183" s="40"/>
      <c r="K183" s="40"/>
      <c r="L183" s="44"/>
      <c r="M183" s="273"/>
      <c r="N183" s="274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203</v>
      </c>
      <c r="AU183" s="17" t="s">
        <v>85</v>
      </c>
    </row>
    <row r="184" s="13" customFormat="1">
      <c r="A184" s="13"/>
      <c r="B184" s="228"/>
      <c r="C184" s="229"/>
      <c r="D184" s="230" t="s">
        <v>149</v>
      </c>
      <c r="E184" s="231" t="s">
        <v>1</v>
      </c>
      <c r="F184" s="232" t="s">
        <v>151</v>
      </c>
      <c r="G184" s="229"/>
      <c r="H184" s="231" t="s">
        <v>1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149</v>
      </c>
      <c r="AU184" s="238" t="s">
        <v>85</v>
      </c>
      <c r="AV184" s="13" t="s">
        <v>83</v>
      </c>
      <c r="AW184" s="13" t="s">
        <v>31</v>
      </c>
      <c r="AX184" s="13" t="s">
        <v>75</v>
      </c>
      <c r="AY184" s="238" t="s">
        <v>141</v>
      </c>
    </row>
    <row r="185" s="13" customFormat="1">
      <c r="A185" s="13"/>
      <c r="B185" s="228"/>
      <c r="C185" s="229"/>
      <c r="D185" s="230" t="s">
        <v>149</v>
      </c>
      <c r="E185" s="231" t="s">
        <v>1</v>
      </c>
      <c r="F185" s="232" t="s">
        <v>205</v>
      </c>
      <c r="G185" s="229"/>
      <c r="H185" s="231" t="s">
        <v>1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149</v>
      </c>
      <c r="AU185" s="238" t="s">
        <v>85</v>
      </c>
      <c r="AV185" s="13" t="s">
        <v>83</v>
      </c>
      <c r="AW185" s="13" t="s">
        <v>31</v>
      </c>
      <c r="AX185" s="13" t="s">
        <v>75</v>
      </c>
      <c r="AY185" s="238" t="s">
        <v>141</v>
      </c>
    </row>
    <row r="186" s="14" customFormat="1">
      <c r="A186" s="14"/>
      <c r="B186" s="239"/>
      <c r="C186" s="240"/>
      <c r="D186" s="230" t="s">
        <v>149</v>
      </c>
      <c r="E186" s="241" t="s">
        <v>1</v>
      </c>
      <c r="F186" s="242" t="s">
        <v>152</v>
      </c>
      <c r="G186" s="240"/>
      <c r="H186" s="243">
        <v>18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9" t="s">
        <v>149</v>
      </c>
      <c r="AU186" s="249" t="s">
        <v>85</v>
      </c>
      <c r="AV186" s="14" t="s">
        <v>85</v>
      </c>
      <c r="AW186" s="14" t="s">
        <v>31</v>
      </c>
      <c r="AX186" s="14" t="s">
        <v>75</v>
      </c>
      <c r="AY186" s="249" t="s">
        <v>141</v>
      </c>
    </row>
    <row r="187" s="13" customFormat="1">
      <c r="A187" s="13"/>
      <c r="B187" s="228"/>
      <c r="C187" s="229"/>
      <c r="D187" s="230" t="s">
        <v>149</v>
      </c>
      <c r="E187" s="231" t="s">
        <v>1</v>
      </c>
      <c r="F187" s="232" t="s">
        <v>153</v>
      </c>
      <c r="G187" s="229"/>
      <c r="H187" s="231" t="s">
        <v>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149</v>
      </c>
      <c r="AU187" s="238" t="s">
        <v>85</v>
      </c>
      <c r="AV187" s="13" t="s">
        <v>83</v>
      </c>
      <c r="AW187" s="13" t="s">
        <v>31</v>
      </c>
      <c r="AX187" s="13" t="s">
        <v>75</v>
      </c>
      <c r="AY187" s="238" t="s">
        <v>141</v>
      </c>
    </row>
    <row r="188" s="13" customFormat="1">
      <c r="A188" s="13"/>
      <c r="B188" s="228"/>
      <c r="C188" s="229"/>
      <c r="D188" s="230" t="s">
        <v>149</v>
      </c>
      <c r="E188" s="231" t="s">
        <v>1</v>
      </c>
      <c r="F188" s="232" t="s">
        <v>206</v>
      </c>
      <c r="G188" s="229"/>
      <c r="H188" s="231" t="s">
        <v>1</v>
      </c>
      <c r="I188" s="233"/>
      <c r="J188" s="229"/>
      <c r="K188" s="229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149</v>
      </c>
      <c r="AU188" s="238" t="s">
        <v>85</v>
      </c>
      <c r="AV188" s="13" t="s">
        <v>83</v>
      </c>
      <c r="AW188" s="13" t="s">
        <v>31</v>
      </c>
      <c r="AX188" s="13" t="s">
        <v>75</v>
      </c>
      <c r="AY188" s="238" t="s">
        <v>141</v>
      </c>
    </row>
    <row r="189" s="14" customFormat="1">
      <c r="A189" s="14"/>
      <c r="B189" s="239"/>
      <c r="C189" s="240"/>
      <c r="D189" s="230" t="s">
        <v>149</v>
      </c>
      <c r="E189" s="241" t="s">
        <v>1</v>
      </c>
      <c r="F189" s="242" t="s">
        <v>207</v>
      </c>
      <c r="G189" s="240"/>
      <c r="H189" s="243">
        <v>29.760000000000002</v>
      </c>
      <c r="I189" s="244"/>
      <c r="J189" s="240"/>
      <c r="K189" s="240"/>
      <c r="L189" s="245"/>
      <c r="M189" s="246"/>
      <c r="N189" s="247"/>
      <c r="O189" s="247"/>
      <c r="P189" s="247"/>
      <c r="Q189" s="247"/>
      <c r="R189" s="247"/>
      <c r="S189" s="247"/>
      <c r="T189" s="24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9" t="s">
        <v>149</v>
      </c>
      <c r="AU189" s="249" t="s">
        <v>85</v>
      </c>
      <c r="AV189" s="14" t="s">
        <v>85</v>
      </c>
      <c r="AW189" s="14" t="s">
        <v>31</v>
      </c>
      <c r="AX189" s="14" t="s">
        <v>75</v>
      </c>
      <c r="AY189" s="249" t="s">
        <v>141</v>
      </c>
    </row>
    <row r="190" s="13" customFormat="1">
      <c r="A190" s="13"/>
      <c r="B190" s="228"/>
      <c r="C190" s="229"/>
      <c r="D190" s="230" t="s">
        <v>149</v>
      </c>
      <c r="E190" s="231" t="s">
        <v>1</v>
      </c>
      <c r="F190" s="232" t="s">
        <v>208</v>
      </c>
      <c r="G190" s="229"/>
      <c r="H190" s="231" t="s">
        <v>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149</v>
      </c>
      <c r="AU190" s="238" t="s">
        <v>85</v>
      </c>
      <c r="AV190" s="13" t="s">
        <v>83</v>
      </c>
      <c r="AW190" s="13" t="s">
        <v>31</v>
      </c>
      <c r="AX190" s="13" t="s">
        <v>75</v>
      </c>
      <c r="AY190" s="238" t="s">
        <v>141</v>
      </c>
    </row>
    <row r="191" s="14" customFormat="1">
      <c r="A191" s="14"/>
      <c r="B191" s="239"/>
      <c r="C191" s="240"/>
      <c r="D191" s="230" t="s">
        <v>149</v>
      </c>
      <c r="E191" s="241" t="s">
        <v>1</v>
      </c>
      <c r="F191" s="242" t="s">
        <v>209</v>
      </c>
      <c r="G191" s="240"/>
      <c r="H191" s="243">
        <v>7.2400000000000002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149</v>
      </c>
      <c r="AU191" s="249" t="s">
        <v>85</v>
      </c>
      <c r="AV191" s="14" t="s">
        <v>85</v>
      </c>
      <c r="AW191" s="14" t="s">
        <v>31</v>
      </c>
      <c r="AX191" s="14" t="s">
        <v>75</v>
      </c>
      <c r="AY191" s="249" t="s">
        <v>141</v>
      </c>
    </row>
    <row r="192" s="15" customFormat="1">
      <c r="A192" s="15"/>
      <c r="B192" s="250"/>
      <c r="C192" s="251"/>
      <c r="D192" s="230" t="s">
        <v>149</v>
      </c>
      <c r="E192" s="252" t="s">
        <v>1</v>
      </c>
      <c r="F192" s="253" t="s">
        <v>155</v>
      </c>
      <c r="G192" s="251"/>
      <c r="H192" s="254">
        <v>55.000000000000007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0" t="s">
        <v>149</v>
      </c>
      <c r="AU192" s="260" t="s">
        <v>85</v>
      </c>
      <c r="AV192" s="15" t="s">
        <v>147</v>
      </c>
      <c r="AW192" s="15" t="s">
        <v>31</v>
      </c>
      <c r="AX192" s="15" t="s">
        <v>83</v>
      </c>
      <c r="AY192" s="260" t="s">
        <v>141</v>
      </c>
    </row>
    <row r="193" s="2" customFormat="1" ht="24.15" customHeight="1">
      <c r="A193" s="38"/>
      <c r="B193" s="39"/>
      <c r="C193" s="215" t="s">
        <v>210</v>
      </c>
      <c r="D193" s="215" t="s">
        <v>143</v>
      </c>
      <c r="E193" s="216" t="s">
        <v>211</v>
      </c>
      <c r="F193" s="217" t="s">
        <v>212</v>
      </c>
      <c r="G193" s="218" t="s">
        <v>163</v>
      </c>
      <c r="H193" s="219">
        <v>17.899999999999999</v>
      </c>
      <c r="I193" s="220"/>
      <c r="J193" s="219">
        <f>ROUND(I193*H193,2)</f>
        <v>0</v>
      </c>
      <c r="K193" s="221"/>
      <c r="L193" s="44"/>
      <c r="M193" s="222" t="s">
        <v>1</v>
      </c>
      <c r="N193" s="223" t="s">
        <v>40</v>
      </c>
      <c r="O193" s="91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6" t="s">
        <v>147</v>
      </c>
      <c r="AT193" s="226" t="s">
        <v>143</v>
      </c>
      <c r="AU193" s="226" t="s">
        <v>85</v>
      </c>
      <c r="AY193" s="17" t="s">
        <v>141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7" t="s">
        <v>83</v>
      </c>
      <c r="BK193" s="227">
        <f>ROUND(I193*H193,2)</f>
        <v>0</v>
      </c>
      <c r="BL193" s="17" t="s">
        <v>147</v>
      </c>
      <c r="BM193" s="226" t="s">
        <v>213</v>
      </c>
    </row>
    <row r="194" s="13" customFormat="1">
      <c r="A194" s="13"/>
      <c r="B194" s="228"/>
      <c r="C194" s="229"/>
      <c r="D194" s="230" t="s">
        <v>149</v>
      </c>
      <c r="E194" s="231" t="s">
        <v>1</v>
      </c>
      <c r="F194" s="232" t="s">
        <v>214</v>
      </c>
      <c r="G194" s="229"/>
      <c r="H194" s="231" t="s">
        <v>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149</v>
      </c>
      <c r="AU194" s="238" t="s">
        <v>85</v>
      </c>
      <c r="AV194" s="13" t="s">
        <v>83</v>
      </c>
      <c r="AW194" s="13" t="s">
        <v>31</v>
      </c>
      <c r="AX194" s="13" t="s">
        <v>75</v>
      </c>
      <c r="AY194" s="238" t="s">
        <v>141</v>
      </c>
    </row>
    <row r="195" s="14" customFormat="1">
      <c r="A195" s="14"/>
      <c r="B195" s="239"/>
      <c r="C195" s="240"/>
      <c r="D195" s="230" t="s">
        <v>149</v>
      </c>
      <c r="E195" s="241" t="s">
        <v>1</v>
      </c>
      <c r="F195" s="242" t="s">
        <v>215</v>
      </c>
      <c r="G195" s="240"/>
      <c r="H195" s="243">
        <v>17.899999999999999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149</v>
      </c>
      <c r="AU195" s="249" t="s">
        <v>85</v>
      </c>
      <c r="AV195" s="14" t="s">
        <v>85</v>
      </c>
      <c r="AW195" s="14" t="s">
        <v>31</v>
      </c>
      <c r="AX195" s="14" t="s">
        <v>83</v>
      </c>
      <c r="AY195" s="249" t="s">
        <v>141</v>
      </c>
    </row>
    <row r="196" s="2" customFormat="1" ht="16.5" customHeight="1">
      <c r="A196" s="38"/>
      <c r="B196" s="39"/>
      <c r="C196" s="261" t="s">
        <v>216</v>
      </c>
      <c r="D196" s="261" t="s">
        <v>180</v>
      </c>
      <c r="E196" s="262" t="s">
        <v>217</v>
      </c>
      <c r="F196" s="263" t="s">
        <v>218</v>
      </c>
      <c r="G196" s="264" t="s">
        <v>219</v>
      </c>
      <c r="H196" s="265">
        <v>0.92000000000000004</v>
      </c>
      <c r="I196" s="266"/>
      <c r="J196" s="265">
        <f>ROUND(I196*H196,2)</f>
        <v>0</v>
      </c>
      <c r="K196" s="267"/>
      <c r="L196" s="268"/>
      <c r="M196" s="269" t="s">
        <v>1</v>
      </c>
      <c r="N196" s="270" t="s">
        <v>40</v>
      </c>
      <c r="O196" s="91"/>
      <c r="P196" s="224">
        <f>O196*H196</f>
        <v>0</v>
      </c>
      <c r="Q196" s="224">
        <v>0.001</v>
      </c>
      <c r="R196" s="224">
        <f>Q196*H196</f>
        <v>0.00092000000000000003</v>
      </c>
      <c r="S196" s="224">
        <v>0</v>
      </c>
      <c r="T196" s="225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6" t="s">
        <v>184</v>
      </c>
      <c r="AT196" s="226" t="s">
        <v>180</v>
      </c>
      <c r="AU196" s="226" t="s">
        <v>85</v>
      </c>
      <c r="AY196" s="17" t="s">
        <v>141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7" t="s">
        <v>83</v>
      </c>
      <c r="BK196" s="227">
        <f>ROUND(I196*H196,2)</f>
        <v>0</v>
      </c>
      <c r="BL196" s="17" t="s">
        <v>147</v>
      </c>
      <c r="BM196" s="226" t="s">
        <v>220</v>
      </c>
    </row>
    <row r="197" s="14" customFormat="1">
      <c r="A197" s="14"/>
      <c r="B197" s="239"/>
      <c r="C197" s="240"/>
      <c r="D197" s="230" t="s">
        <v>149</v>
      </c>
      <c r="E197" s="241" t="s">
        <v>1</v>
      </c>
      <c r="F197" s="242" t="s">
        <v>221</v>
      </c>
      <c r="G197" s="240"/>
      <c r="H197" s="243">
        <v>0.92000000000000004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149</v>
      </c>
      <c r="AU197" s="249" t="s">
        <v>85</v>
      </c>
      <c r="AV197" s="14" t="s">
        <v>85</v>
      </c>
      <c r="AW197" s="14" t="s">
        <v>31</v>
      </c>
      <c r="AX197" s="14" t="s">
        <v>83</v>
      </c>
      <c r="AY197" s="249" t="s">
        <v>141</v>
      </c>
    </row>
    <row r="198" s="2" customFormat="1" ht="37.8" customHeight="1">
      <c r="A198" s="38"/>
      <c r="B198" s="39"/>
      <c r="C198" s="215" t="s">
        <v>8</v>
      </c>
      <c r="D198" s="215" t="s">
        <v>143</v>
      </c>
      <c r="E198" s="216" t="s">
        <v>222</v>
      </c>
      <c r="F198" s="217" t="s">
        <v>190</v>
      </c>
      <c r="G198" s="218" t="s">
        <v>146</v>
      </c>
      <c r="H198" s="219">
        <v>34.090000000000003</v>
      </c>
      <c r="I198" s="220"/>
      <c r="J198" s="219">
        <f>ROUND(I198*H198,2)</f>
        <v>0</v>
      </c>
      <c r="K198" s="221"/>
      <c r="L198" s="44"/>
      <c r="M198" s="222" t="s">
        <v>1</v>
      </c>
      <c r="N198" s="223" t="s">
        <v>40</v>
      </c>
      <c r="O198" s="91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6" t="s">
        <v>147</v>
      </c>
      <c r="AT198" s="226" t="s">
        <v>143</v>
      </c>
      <c r="AU198" s="226" t="s">
        <v>85</v>
      </c>
      <c r="AY198" s="17" t="s">
        <v>141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7" t="s">
        <v>83</v>
      </c>
      <c r="BK198" s="227">
        <f>ROUND(I198*H198,2)</f>
        <v>0</v>
      </c>
      <c r="BL198" s="17" t="s">
        <v>147</v>
      </c>
      <c r="BM198" s="226" t="s">
        <v>223</v>
      </c>
    </row>
    <row r="199" s="13" customFormat="1">
      <c r="A199" s="13"/>
      <c r="B199" s="228"/>
      <c r="C199" s="229"/>
      <c r="D199" s="230" t="s">
        <v>149</v>
      </c>
      <c r="E199" s="231" t="s">
        <v>1</v>
      </c>
      <c r="F199" s="232" t="s">
        <v>224</v>
      </c>
      <c r="G199" s="229"/>
      <c r="H199" s="231" t="s">
        <v>1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149</v>
      </c>
      <c r="AU199" s="238" t="s">
        <v>85</v>
      </c>
      <c r="AV199" s="13" t="s">
        <v>83</v>
      </c>
      <c r="AW199" s="13" t="s">
        <v>31</v>
      </c>
      <c r="AX199" s="13" t="s">
        <v>75</v>
      </c>
      <c r="AY199" s="238" t="s">
        <v>141</v>
      </c>
    </row>
    <row r="200" s="13" customFormat="1">
      <c r="A200" s="13"/>
      <c r="B200" s="228"/>
      <c r="C200" s="229"/>
      <c r="D200" s="230" t="s">
        <v>149</v>
      </c>
      <c r="E200" s="231" t="s">
        <v>1</v>
      </c>
      <c r="F200" s="232" t="s">
        <v>225</v>
      </c>
      <c r="G200" s="229"/>
      <c r="H200" s="231" t="s">
        <v>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149</v>
      </c>
      <c r="AU200" s="238" t="s">
        <v>85</v>
      </c>
      <c r="AV200" s="13" t="s">
        <v>83</v>
      </c>
      <c r="AW200" s="13" t="s">
        <v>31</v>
      </c>
      <c r="AX200" s="13" t="s">
        <v>75</v>
      </c>
      <c r="AY200" s="238" t="s">
        <v>141</v>
      </c>
    </row>
    <row r="201" s="13" customFormat="1">
      <c r="A201" s="13"/>
      <c r="B201" s="228"/>
      <c r="C201" s="229"/>
      <c r="D201" s="230" t="s">
        <v>149</v>
      </c>
      <c r="E201" s="231" t="s">
        <v>1</v>
      </c>
      <c r="F201" s="232" t="s">
        <v>226</v>
      </c>
      <c r="G201" s="229"/>
      <c r="H201" s="231" t="s">
        <v>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149</v>
      </c>
      <c r="AU201" s="238" t="s">
        <v>85</v>
      </c>
      <c r="AV201" s="13" t="s">
        <v>83</v>
      </c>
      <c r="AW201" s="13" t="s">
        <v>31</v>
      </c>
      <c r="AX201" s="13" t="s">
        <v>75</v>
      </c>
      <c r="AY201" s="238" t="s">
        <v>141</v>
      </c>
    </row>
    <row r="202" s="13" customFormat="1">
      <c r="A202" s="13"/>
      <c r="B202" s="228"/>
      <c r="C202" s="229"/>
      <c r="D202" s="230" t="s">
        <v>149</v>
      </c>
      <c r="E202" s="231" t="s">
        <v>1</v>
      </c>
      <c r="F202" s="232" t="s">
        <v>227</v>
      </c>
      <c r="G202" s="229"/>
      <c r="H202" s="231" t="s">
        <v>1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149</v>
      </c>
      <c r="AU202" s="238" t="s">
        <v>85</v>
      </c>
      <c r="AV202" s="13" t="s">
        <v>83</v>
      </c>
      <c r="AW202" s="13" t="s">
        <v>31</v>
      </c>
      <c r="AX202" s="13" t="s">
        <v>75</v>
      </c>
      <c r="AY202" s="238" t="s">
        <v>141</v>
      </c>
    </row>
    <row r="203" s="14" customFormat="1">
      <c r="A203" s="14"/>
      <c r="B203" s="239"/>
      <c r="C203" s="240"/>
      <c r="D203" s="230" t="s">
        <v>149</v>
      </c>
      <c r="E203" s="241" t="s">
        <v>1</v>
      </c>
      <c r="F203" s="242" t="s">
        <v>228</v>
      </c>
      <c r="G203" s="240"/>
      <c r="H203" s="243">
        <v>34.090000000000003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9" t="s">
        <v>149</v>
      </c>
      <c r="AU203" s="249" t="s">
        <v>85</v>
      </c>
      <c r="AV203" s="14" t="s">
        <v>85</v>
      </c>
      <c r="AW203" s="14" t="s">
        <v>31</v>
      </c>
      <c r="AX203" s="14" t="s">
        <v>83</v>
      </c>
      <c r="AY203" s="249" t="s">
        <v>141</v>
      </c>
    </row>
    <row r="204" s="12" customFormat="1" ht="22.8" customHeight="1">
      <c r="A204" s="12"/>
      <c r="B204" s="199"/>
      <c r="C204" s="200"/>
      <c r="D204" s="201" t="s">
        <v>74</v>
      </c>
      <c r="E204" s="213" t="s">
        <v>216</v>
      </c>
      <c r="F204" s="213" t="s">
        <v>229</v>
      </c>
      <c r="G204" s="200"/>
      <c r="H204" s="200"/>
      <c r="I204" s="203"/>
      <c r="J204" s="214">
        <f>BK204</f>
        <v>0</v>
      </c>
      <c r="K204" s="200"/>
      <c r="L204" s="205"/>
      <c r="M204" s="206"/>
      <c r="N204" s="207"/>
      <c r="O204" s="207"/>
      <c r="P204" s="208">
        <f>SUM(P205:P235)</f>
        <v>0</v>
      </c>
      <c r="Q204" s="207"/>
      <c r="R204" s="208">
        <f>SUM(R205:R235)</f>
        <v>0</v>
      </c>
      <c r="S204" s="207"/>
      <c r="T204" s="209">
        <f>SUM(T205:T235)</f>
        <v>38.029000000000003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0" t="s">
        <v>83</v>
      </c>
      <c r="AT204" s="211" t="s">
        <v>74</v>
      </c>
      <c r="AU204" s="211" t="s">
        <v>83</v>
      </c>
      <c r="AY204" s="210" t="s">
        <v>141</v>
      </c>
      <c r="BK204" s="212">
        <f>SUM(BK205:BK235)</f>
        <v>0</v>
      </c>
    </row>
    <row r="205" s="2" customFormat="1" ht="33" customHeight="1">
      <c r="A205" s="38"/>
      <c r="B205" s="39"/>
      <c r="C205" s="215" t="s">
        <v>230</v>
      </c>
      <c r="D205" s="215" t="s">
        <v>143</v>
      </c>
      <c r="E205" s="216" t="s">
        <v>231</v>
      </c>
      <c r="F205" s="217" t="s">
        <v>232</v>
      </c>
      <c r="G205" s="218" t="s">
        <v>163</v>
      </c>
      <c r="H205" s="219">
        <v>2.6000000000000001</v>
      </c>
      <c r="I205" s="220"/>
      <c r="J205" s="219">
        <f>ROUND(I205*H205,2)</f>
        <v>0</v>
      </c>
      <c r="K205" s="221"/>
      <c r="L205" s="44"/>
      <c r="M205" s="222" t="s">
        <v>1</v>
      </c>
      <c r="N205" s="223" t="s">
        <v>40</v>
      </c>
      <c r="O205" s="91"/>
      <c r="P205" s="224">
        <f>O205*H205</f>
        <v>0</v>
      </c>
      <c r="Q205" s="224">
        <v>0</v>
      </c>
      <c r="R205" s="224">
        <f>Q205*H205</f>
        <v>0</v>
      </c>
      <c r="S205" s="224">
        <v>0.255</v>
      </c>
      <c r="T205" s="225">
        <f>S205*H205</f>
        <v>0.66300000000000003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6" t="s">
        <v>147</v>
      </c>
      <c r="AT205" s="226" t="s">
        <v>143</v>
      </c>
      <c r="AU205" s="226" t="s">
        <v>85</v>
      </c>
      <c r="AY205" s="17" t="s">
        <v>141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7" t="s">
        <v>83</v>
      </c>
      <c r="BK205" s="227">
        <f>ROUND(I205*H205,2)</f>
        <v>0</v>
      </c>
      <c r="BL205" s="17" t="s">
        <v>147</v>
      </c>
      <c r="BM205" s="226" t="s">
        <v>233</v>
      </c>
    </row>
    <row r="206" s="13" customFormat="1">
      <c r="A206" s="13"/>
      <c r="B206" s="228"/>
      <c r="C206" s="229"/>
      <c r="D206" s="230" t="s">
        <v>149</v>
      </c>
      <c r="E206" s="231" t="s">
        <v>1</v>
      </c>
      <c r="F206" s="232" t="s">
        <v>234</v>
      </c>
      <c r="G206" s="229"/>
      <c r="H206" s="231" t="s">
        <v>1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149</v>
      </c>
      <c r="AU206" s="238" t="s">
        <v>85</v>
      </c>
      <c r="AV206" s="13" t="s">
        <v>83</v>
      </c>
      <c r="AW206" s="13" t="s">
        <v>31</v>
      </c>
      <c r="AX206" s="13" t="s">
        <v>75</v>
      </c>
      <c r="AY206" s="238" t="s">
        <v>141</v>
      </c>
    </row>
    <row r="207" s="14" customFormat="1">
      <c r="A207" s="14"/>
      <c r="B207" s="239"/>
      <c r="C207" s="240"/>
      <c r="D207" s="230" t="s">
        <v>149</v>
      </c>
      <c r="E207" s="241" t="s">
        <v>1</v>
      </c>
      <c r="F207" s="242" t="s">
        <v>235</v>
      </c>
      <c r="G207" s="240"/>
      <c r="H207" s="243">
        <v>2.6000000000000001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149</v>
      </c>
      <c r="AU207" s="249" t="s">
        <v>85</v>
      </c>
      <c r="AV207" s="14" t="s">
        <v>85</v>
      </c>
      <c r="AW207" s="14" t="s">
        <v>31</v>
      </c>
      <c r="AX207" s="14" t="s">
        <v>83</v>
      </c>
      <c r="AY207" s="249" t="s">
        <v>141</v>
      </c>
    </row>
    <row r="208" s="2" customFormat="1" ht="24.15" customHeight="1">
      <c r="A208" s="38"/>
      <c r="B208" s="39"/>
      <c r="C208" s="215" t="s">
        <v>236</v>
      </c>
      <c r="D208" s="215" t="s">
        <v>143</v>
      </c>
      <c r="E208" s="216" t="s">
        <v>237</v>
      </c>
      <c r="F208" s="217" t="s">
        <v>238</v>
      </c>
      <c r="G208" s="218" t="s">
        <v>163</v>
      </c>
      <c r="H208" s="219">
        <v>38</v>
      </c>
      <c r="I208" s="220"/>
      <c r="J208" s="219">
        <f>ROUND(I208*H208,2)</f>
        <v>0</v>
      </c>
      <c r="K208" s="221"/>
      <c r="L208" s="44"/>
      <c r="M208" s="222" t="s">
        <v>1</v>
      </c>
      <c r="N208" s="223" t="s">
        <v>40</v>
      </c>
      <c r="O208" s="91"/>
      <c r="P208" s="224">
        <f>O208*H208</f>
        <v>0</v>
      </c>
      <c r="Q208" s="224">
        <v>0</v>
      </c>
      <c r="R208" s="224">
        <f>Q208*H208</f>
        <v>0</v>
      </c>
      <c r="S208" s="224">
        <v>0.29999999999999999</v>
      </c>
      <c r="T208" s="225">
        <f>S208*H208</f>
        <v>11.4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6" t="s">
        <v>147</v>
      </c>
      <c r="AT208" s="226" t="s">
        <v>143</v>
      </c>
      <c r="AU208" s="226" t="s">
        <v>85</v>
      </c>
      <c r="AY208" s="17" t="s">
        <v>141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7" t="s">
        <v>83</v>
      </c>
      <c r="BK208" s="227">
        <f>ROUND(I208*H208,2)</f>
        <v>0</v>
      </c>
      <c r="BL208" s="17" t="s">
        <v>147</v>
      </c>
      <c r="BM208" s="226" t="s">
        <v>239</v>
      </c>
    </row>
    <row r="209" s="13" customFormat="1">
      <c r="A209" s="13"/>
      <c r="B209" s="228"/>
      <c r="C209" s="229"/>
      <c r="D209" s="230" t="s">
        <v>149</v>
      </c>
      <c r="E209" s="231" t="s">
        <v>1</v>
      </c>
      <c r="F209" s="232" t="s">
        <v>240</v>
      </c>
      <c r="G209" s="229"/>
      <c r="H209" s="231" t="s">
        <v>1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149</v>
      </c>
      <c r="AU209" s="238" t="s">
        <v>85</v>
      </c>
      <c r="AV209" s="13" t="s">
        <v>83</v>
      </c>
      <c r="AW209" s="13" t="s">
        <v>31</v>
      </c>
      <c r="AX209" s="13" t="s">
        <v>75</v>
      </c>
      <c r="AY209" s="238" t="s">
        <v>141</v>
      </c>
    </row>
    <row r="210" s="13" customFormat="1">
      <c r="A210" s="13"/>
      <c r="B210" s="228"/>
      <c r="C210" s="229"/>
      <c r="D210" s="230" t="s">
        <v>149</v>
      </c>
      <c r="E210" s="231" t="s">
        <v>1</v>
      </c>
      <c r="F210" s="232" t="s">
        <v>165</v>
      </c>
      <c r="G210" s="229"/>
      <c r="H210" s="231" t="s">
        <v>1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149</v>
      </c>
      <c r="AU210" s="238" t="s">
        <v>85</v>
      </c>
      <c r="AV210" s="13" t="s">
        <v>83</v>
      </c>
      <c r="AW210" s="13" t="s">
        <v>31</v>
      </c>
      <c r="AX210" s="13" t="s">
        <v>75</v>
      </c>
      <c r="AY210" s="238" t="s">
        <v>141</v>
      </c>
    </row>
    <row r="211" s="14" customFormat="1">
      <c r="A211" s="14"/>
      <c r="B211" s="239"/>
      <c r="C211" s="240"/>
      <c r="D211" s="230" t="s">
        <v>149</v>
      </c>
      <c r="E211" s="241" t="s">
        <v>1</v>
      </c>
      <c r="F211" s="242" t="s">
        <v>241</v>
      </c>
      <c r="G211" s="240"/>
      <c r="H211" s="243">
        <v>11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149</v>
      </c>
      <c r="AU211" s="249" t="s">
        <v>85</v>
      </c>
      <c r="AV211" s="14" t="s">
        <v>85</v>
      </c>
      <c r="AW211" s="14" t="s">
        <v>31</v>
      </c>
      <c r="AX211" s="14" t="s">
        <v>75</v>
      </c>
      <c r="AY211" s="249" t="s">
        <v>141</v>
      </c>
    </row>
    <row r="212" s="13" customFormat="1">
      <c r="A212" s="13"/>
      <c r="B212" s="228"/>
      <c r="C212" s="229"/>
      <c r="D212" s="230" t="s">
        <v>149</v>
      </c>
      <c r="E212" s="231" t="s">
        <v>1</v>
      </c>
      <c r="F212" s="232" t="s">
        <v>167</v>
      </c>
      <c r="G212" s="229"/>
      <c r="H212" s="231" t="s">
        <v>1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149</v>
      </c>
      <c r="AU212" s="238" t="s">
        <v>85</v>
      </c>
      <c r="AV212" s="13" t="s">
        <v>83</v>
      </c>
      <c r="AW212" s="13" t="s">
        <v>31</v>
      </c>
      <c r="AX212" s="13" t="s">
        <v>75</v>
      </c>
      <c r="AY212" s="238" t="s">
        <v>141</v>
      </c>
    </row>
    <row r="213" s="14" customFormat="1">
      <c r="A213" s="14"/>
      <c r="B213" s="239"/>
      <c r="C213" s="240"/>
      <c r="D213" s="230" t="s">
        <v>149</v>
      </c>
      <c r="E213" s="241" t="s">
        <v>1</v>
      </c>
      <c r="F213" s="242" t="s">
        <v>242</v>
      </c>
      <c r="G213" s="240"/>
      <c r="H213" s="243">
        <v>27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9" t="s">
        <v>149</v>
      </c>
      <c r="AU213" s="249" t="s">
        <v>85</v>
      </c>
      <c r="AV213" s="14" t="s">
        <v>85</v>
      </c>
      <c r="AW213" s="14" t="s">
        <v>31</v>
      </c>
      <c r="AX213" s="14" t="s">
        <v>75</v>
      </c>
      <c r="AY213" s="249" t="s">
        <v>141</v>
      </c>
    </row>
    <row r="214" s="15" customFormat="1">
      <c r="A214" s="15"/>
      <c r="B214" s="250"/>
      <c r="C214" s="251"/>
      <c r="D214" s="230" t="s">
        <v>149</v>
      </c>
      <c r="E214" s="252" t="s">
        <v>1</v>
      </c>
      <c r="F214" s="253" t="s">
        <v>155</v>
      </c>
      <c r="G214" s="251"/>
      <c r="H214" s="254">
        <v>38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0" t="s">
        <v>149</v>
      </c>
      <c r="AU214" s="260" t="s">
        <v>85</v>
      </c>
      <c r="AV214" s="15" t="s">
        <v>147</v>
      </c>
      <c r="AW214" s="15" t="s">
        <v>31</v>
      </c>
      <c r="AX214" s="15" t="s">
        <v>83</v>
      </c>
      <c r="AY214" s="260" t="s">
        <v>141</v>
      </c>
    </row>
    <row r="215" s="2" customFormat="1" ht="24.15" customHeight="1">
      <c r="A215" s="38"/>
      <c r="B215" s="39"/>
      <c r="C215" s="215" t="s">
        <v>243</v>
      </c>
      <c r="D215" s="215" t="s">
        <v>143</v>
      </c>
      <c r="E215" s="216" t="s">
        <v>244</v>
      </c>
      <c r="F215" s="217" t="s">
        <v>245</v>
      </c>
      <c r="G215" s="218" t="s">
        <v>163</v>
      </c>
      <c r="H215" s="219">
        <v>38</v>
      </c>
      <c r="I215" s="220"/>
      <c r="J215" s="219">
        <f>ROUND(I215*H215,2)</f>
        <v>0</v>
      </c>
      <c r="K215" s="221"/>
      <c r="L215" s="44"/>
      <c r="M215" s="222" t="s">
        <v>1</v>
      </c>
      <c r="N215" s="223" t="s">
        <v>40</v>
      </c>
      <c r="O215" s="91"/>
      <c r="P215" s="224">
        <f>O215*H215</f>
        <v>0</v>
      </c>
      <c r="Q215" s="224">
        <v>0</v>
      </c>
      <c r="R215" s="224">
        <f>Q215*H215</f>
        <v>0</v>
      </c>
      <c r="S215" s="224">
        <v>0.28999999999999998</v>
      </c>
      <c r="T215" s="225">
        <f>S215*H215</f>
        <v>11.02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6" t="s">
        <v>147</v>
      </c>
      <c r="AT215" s="226" t="s">
        <v>143</v>
      </c>
      <c r="AU215" s="226" t="s">
        <v>85</v>
      </c>
      <c r="AY215" s="17" t="s">
        <v>141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7" t="s">
        <v>83</v>
      </c>
      <c r="BK215" s="227">
        <f>ROUND(I215*H215,2)</f>
        <v>0</v>
      </c>
      <c r="BL215" s="17" t="s">
        <v>147</v>
      </c>
      <c r="BM215" s="226" t="s">
        <v>246</v>
      </c>
    </row>
    <row r="216" s="13" customFormat="1">
      <c r="A216" s="13"/>
      <c r="B216" s="228"/>
      <c r="C216" s="229"/>
      <c r="D216" s="230" t="s">
        <v>149</v>
      </c>
      <c r="E216" s="231" t="s">
        <v>1</v>
      </c>
      <c r="F216" s="232" t="s">
        <v>240</v>
      </c>
      <c r="G216" s="229"/>
      <c r="H216" s="231" t="s">
        <v>1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149</v>
      </c>
      <c r="AU216" s="238" t="s">
        <v>85</v>
      </c>
      <c r="AV216" s="13" t="s">
        <v>83</v>
      </c>
      <c r="AW216" s="13" t="s">
        <v>31</v>
      </c>
      <c r="AX216" s="13" t="s">
        <v>75</v>
      </c>
      <c r="AY216" s="238" t="s">
        <v>141</v>
      </c>
    </row>
    <row r="217" s="13" customFormat="1">
      <c r="A217" s="13"/>
      <c r="B217" s="228"/>
      <c r="C217" s="229"/>
      <c r="D217" s="230" t="s">
        <v>149</v>
      </c>
      <c r="E217" s="231" t="s">
        <v>1</v>
      </c>
      <c r="F217" s="232" t="s">
        <v>165</v>
      </c>
      <c r="G217" s="229"/>
      <c r="H217" s="231" t="s">
        <v>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149</v>
      </c>
      <c r="AU217" s="238" t="s">
        <v>85</v>
      </c>
      <c r="AV217" s="13" t="s">
        <v>83</v>
      </c>
      <c r="AW217" s="13" t="s">
        <v>31</v>
      </c>
      <c r="AX217" s="13" t="s">
        <v>75</v>
      </c>
      <c r="AY217" s="238" t="s">
        <v>141</v>
      </c>
    </row>
    <row r="218" s="14" customFormat="1">
      <c r="A218" s="14"/>
      <c r="B218" s="239"/>
      <c r="C218" s="240"/>
      <c r="D218" s="230" t="s">
        <v>149</v>
      </c>
      <c r="E218" s="241" t="s">
        <v>1</v>
      </c>
      <c r="F218" s="242" t="s">
        <v>247</v>
      </c>
      <c r="G218" s="240"/>
      <c r="H218" s="243">
        <v>11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9" t="s">
        <v>149</v>
      </c>
      <c r="AU218" s="249" t="s">
        <v>85</v>
      </c>
      <c r="AV218" s="14" t="s">
        <v>85</v>
      </c>
      <c r="AW218" s="14" t="s">
        <v>31</v>
      </c>
      <c r="AX218" s="14" t="s">
        <v>75</v>
      </c>
      <c r="AY218" s="249" t="s">
        <v>141</v>
      </c>
    </row>
    <row r="219" s="13" customFormat="1">
      <c r="A219" s="13"/>
      <c r="B219" s="228"/>
      <c r="C219" s="229"/>
      <c r="D219" s="230" t="s">
        <v>149</v>
      </c>
      <c r="E219" s="231" t="s">
        <v>1</v>
      </c>
      <c r="F219" s="232" t="s">
        <v>167</v>
      </c>
      <c r="G219" s="229"/>
      <c r="H219" s="231" t="s">
        <v>1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149</v>
      </c>
      <c r="AU219" s="238" t="s">
        <v>85</v>
      </c>
      <c r="AV219" s="13" t="s">
        <v>83</v>
      </c>
      <c r="AW219" s="13" t="s">
        <v>31</v>
      </c>
      <c r="AX219" s="13" t="s">
        <v>75</v>
      </c>
      <c r="AY219" s="238" t="s">
        <v>141</v>
      </c>
    </row>
    <row r="220" s="14" customFormat="1">
      <c r="A220" s="14"/>
      <c r="B220" s="239"/>
      <c r="C220" s="240"/>
      <c r="D220" s="230" t="s">
        <v>149</v>
      </c>
      <c r="E220" s="241" t="s">
        <v>1</v>
      </c>
      <c r="F220" s="242" t="s">
        <v>242</v>
      </c>
      <c r="G220" s="240"/>
      <c r="H220" s="243">
        <v>27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9" t="s">
        <v>149</v>
      </c>
      <c r="AU220" s="249" t="s">
        <v>85</v>
      </c>
      <c r="AV220" s="14" t="s">
        <v>85</v>
      </c>
      <c r="AW220" s="14" t="s">
        <v>31</v>
      </c>
      <c r="AX220" s="14" t="s">
        <v>75</v>
      </c>
      <c r="AY220" s="249" t="s">
        <v>141</v>
      </c>
    </row>
    <row r="221" s="15" customFormat="1">
      <c r="A221" s="15"/>
      <c r="B221" s="250"/>
      <c r="C221" s="251"/>
      <c r="D221" s="230" t="s">
        <v>149</v>
      </c>
      <c r="E221" s="252" t="s">
        <v>1</v>
      </c>
      <c r="F221" s="253" t="s">
        <v>155</v>
      </c>
      <c r="G221" s="251"/>
      <c r="H221" s="254">
        <v>38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0" t="s">
        <v>149</v>
      </c>
      <c r="AU221" s="260" t="s">
        <v>85</v>
      </c>
      <c r="AV221" s="15" t="s">
        <v>147</v>
      </c>
      <c r="AW221" s="15" t="s">
        <v>31</v>
      </c>
      <c r="AX221" s="15" t="s">
        <v>83</v>
      </c>
      <c r="AY221" s="260" t="s">
        <v>141</v>
      </c>
    </row>
    <row r="222" s="2" customFormat="1" ht="24.15" customHeight="1">
      <c r="A222" s="38"/>
      <c r="B222" s="39"/>
      <c r="C222" s="215" t="s">
        <v>248</v>
      </c>
      <c r="D222" s="215" t="s">
        <v>143</v>
      </c>
      <c r="E222" s="216" t="s">
        <v>249</v>
      </c>
      <c r="F222" s="217" t="s">
        <v>250</v>
      </c>
      <c r="G222" s="218" t="s">
        <v>163</v>
      </c>
      <c r="H222" s="219">
        <v>47</v>
      </c>
      <c r="I222" s="220"/>
      <c r="J222" s="219">
        <f>ROUND(I222*H222,2)</f>
        <v>0</v>
      </c>
      <c r="K222" s="221"/>
      <c r="L222" s="44"/>
      <c r="M222" s="222" t="s">
        <v>1</v>
      </c>
      <c r="N222" s="223" t="s">
        <v>40</v>
      </c>
      <c r="O222" s="91"/>
      <c r="P222" s="224">
        <f>O222*H222</f>
        <v>0</v>
      </c>
      <c r="Q222" s="224">
        <v>0</v>
      </c>
      <c r="R222" s="224">
        <f>Q222*H222</f>
        <v>0</v>
      </c>
      <c r="S222" s="224">
        <v>0.098000000000000004</v>
      </c>
      <c r="T222" s="225">
        <f>S222*H222</f>
        <v>4.6059999999999999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6" t="s">
        <v>147</v>
      </c>
      <c r="AT222" s="226" t="s">
        <v>143</v>
      </c>
      <c r="AU222" s="226" t="s">
        <v>85</v>
      </c>
      <c r="AY222" s="17" t="s">
        <v>141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7" t="s">
        <v>83</v>
      </c>
      <c r="BK222" s="227">
        <f>ROUND(I222*H222,2)</f>
        <v>0</v>
      </c>
      <c r="BL222" s="17" t="s">
        <v>147</v>
      </c>
      <c r="BM222" s="226" t="s">
        <v>251</v>
      </c>
    </row>
    <row r="223" s="13" customFormat="1">
      <c r="A223" s="13"/>
      <c r="B223" s="228"/>
      <c r="C223" s="229"/>
      <c r="D223" s="230" t="s">
        <v>149</v>
      </c>
      <c r="E223" s="231" t="s">
        <v>1</v>
      </c>
      <c r="F223" s="232" t="s">
        <v>252</v>
      </c>
      <c r="G223" s="229"/>
      <c r="H223" s="231" t="s">
        <v>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149</v>
      </c>
      <c r="AU223" s="238" t="s">
        <v>85</v>
      </c>
      <c r="AV223" s="13" t="s">
        <v>83</v>
      </c>
      <c r="AW223" s="13" t="s">
        <v>31</v>
      </c>
      <c r="AX223" s="13" t="s">
        <v>75</v>
      </c>
      <c r="AY223" s="238" t="s">
        <v>141</v>
      </c>
    </row>
    <row r="224" s="13" customFormat="1">
      <c r="A224" s="13"/>
      <c r="B224" s="228"/>
      <c r="C224" s="229"/>
      <c r="D224" s="230" t="s">
        <v>149</v>
      </c>
      <c r="E224" s="231" t="s">
        <v>1</v>
      </c>
      <c r="F224" s="232" t="s">
        <v>165</v>
      </c>
      <c r="G224" s="229"/>
      <c r="H224" s="231" t="s">
        <v>1</v>
      </c>
      <c r="I224" s="233"/>
      <c r="J224" s="229"/>
      <c r="K224" s="229"/>
      <c r="L224" s="234"/>
      <c r="M224" s="235"/>
      <c r="N224" s="236"/>
      <c r="O224" s="236"/>
      <c r="P224" s="236"/>
      <c r="Q224" s="236"/>
      <c r="R224" s="236"/>
      <c r="S224" s="236"/>
      <c r="T224" s="23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8" t="s">
        <v>149</v>
      </c>
      <c r="AU224" s="238" t="s">
        <v>85</v>
      </c>
      <c r="AV224" s="13" t="s">
        <v>83</v>
      </c>
      <c r="AW224" s="13" t="s">
        <v>31</v>
      </c>
      <c r="AX224" s="13" t="s">
        <v>75</v>
      </c>
      <c r="AY224" s="238" t="s">
        <v>141</v>
      </c>
    </row>
    <row r="225" s="14" customFormat="1">
      <c r="A225" s="14"/>
      <c r="B225" s="239"/>
      <c r="C225" s="240"/>
      <c r="D225" s="230" t="s">
        <v>149</v>
      </c>
      <c r="E225" s="241" t="s">
        <v>1</v>
      </c>
      <c r="F225" s="242" t="s">
        <v>253</v>
      </c>
      <c r="G225" s="240"/>
      <c r="H225" s="243">
        <v>16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9" t="s">
        <v>149</v>
      </c>
      <c r="AU225" s="249" t="s">
        <v>85</v>
      </c>
      <c r="AV225" s="14" t="s">
        <v>85</v>
      </c>
      <c r="AW225" s="14" t="s">
        <v>31</v>
      </c>
      <c r="AX225" s="14" t="s">
        <v>75</v>
      </c>
      <c r="AY225" s="249" t="s">
        <v>141</v>
      </c>
    </row>
    <row r="226" s="13" customFormat="1">
      <c r="A226" s="13"/>
      <c r="B226" s="228"/>
      <c r="C226" s="229"/>
      <c r="D226" s="230" t="s">
        <v>149</v>
      </c>
      <c r="E226" s="231" t="s">
        <v>1</v>
      </c>
      <c r="F226" s="232" t="s">
        <v>167</v>
      </c>
      <c r="G226" s="229"/>
      <c r="H226" s="231" t="s">
        <v>1</v>
      </c>
      <c r="I226" s="233"/>
      <c r="J226" s="229"/>
      <c r="K226" s="229"/>
      <c r="L226" s="234"/>
      <c r="M226" s="235"/>
      <c r="N226" s="236"/>
      <c r="O226" s="236"/>
      <c r="P226" s="236"/>
      <c r="Q226" s="236"/>
      <c r="R226" s="236"/>
      <c r="S226" s="236"/>
      <c r="T226" s="23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8" t="s">
        <v>149</v>
      </c>
      <c r="AU226" s="238" t="s">
        <v>85</v>
      </c>
      <c r="AV226" s="13" t="s">
        <v>83</v>
      </c>
      <c r="AW226" s="13" t="s">
        <v>31</v>
      </c>
      <c r="AX226" s="13" t="s">
        <v>75</v>
      </c>
      <c r="AY226" s="238" t="s">
        <v>141</v>
      </c>
    </row>
    <row r="227" s="14" customFormat="1">
      <c r="A227" s="14"/>
      <c r="B227" s="239"/>
      <c r="C227" s="240"/>
      <c r="D227" s="230" t="s">
        <v>149</v>
      </c>
      <c r="E227" s="241" t="s">
        <v>1</v>
      </c>
      <c r="F227" s="242" t="s">
        <v>254</v>
      </c>
      <c r="G227" s="240"/>
      <c r="H227" s="243">
        <v>31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9" t="s">
        <v>149</v>
      </c>
      <c r="AU227" s="249" t="s">
        <v>85</v>
      </c>
      <c r="AV227" s="14" t="s">
        <v>85</v>
      </c>
      <c r="AW227" s="14" t="s">
        <v>31</v>
      </c>
      <c r="AX227" s="14" t="s">
        <v>75</v>
      </c>
      <c r="AY227" s="249" t="s">
        <v>141</v>
      </c>
    </row>
    <row r="228" s="15" customFormat="1">
      <c r="A228" s="15"/>
      <c r="B228" s="250"/>
      <c r="C228" s="251"/>
      <c r="D228" s="230" t="s">
        <v>149</v>
      </c>
      <c r="E228" s="252" t="s">
        <v>1</v>
      </c>
      <c r="F228" s="253" t="s">
        <v>155</v>
      </c>
      <c r="G228" s="251"/>
      <c r="H228" s="254">
        <v>47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0" t="s">
        <v>149</v>
      </c>
      <c r="AU228" s="260" t="s">
        <v>85</v>
      </c>
      <c r="AV228" s="15" t="s">
        <v>147</v>
      </c>
      <c r="AW228" s="15" t="s">
        <v>31</v>
      </c>
      <c r="AX228" s="15" t="s">
        <v>83</v>
      </c>
      <c r="AY228" s="260" t="s">
        <v>141</v>
      </c>
    </row>
    <row r="229" s="2" customFormat="1" ht="24.15" customHeight="1">
      <c r="A229" s="38"/>
      <c r="B229" s="39"/>
      <c r="C229" s="215" t="s">
        <v>255</v>
      </c>
      <c r="D229" s="215" t="s">
        <v>143</v>
      </c>
      <c r="E229" s="216" t="s">
        <v>256</v>
      </c>
      <c r="F229" s="217" t="s">
        <v>257</v>
      </c>
      <c r="G229" s="218" t="s">
        <v>163</v>
      </c>
      <c r="H229" s="219">
        <v>47</v>
      </c>
      <c r="I229" s="220"/>
      <c r="J229" s="219">
        <f>ROUND(I229*H229,2)</f>
        <v>0</v>
      </c>
      <c r="K229" s="221"/>
      <c r="L229" s="44"/>
      <c r="M229" s="222" t="s">
        <v>1</v>
      </c>
      <c r="N229" s="223" t="s">
        <v>40</v>
      </c>
      <c r="O229" s="91"/>
      <c r="P229" s="224">
        <f>O229*H229</f>
        <v>0</v>
      </c>
      <c r="Q229" s="224">
        <v>0</v>
      </c>
      <c r="R229" s="224">
        <f>Q229*H229</f>
        <v>0</v>
      </c>
      <c r="S229" s="224">
        <v>0.22</v>
      </c>
      <c r="T229" s="225">
        <f>S229*H229</f>
        <v>10.34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6" t="s">
        <v>147</v>
      </c>
      <c r="AT229" s="226" t="s">
        <v>143</v>
      </c>
      <c r="AU229" s="226" t="s">
        <v>85</v>
      </c>
      <c r="AY229" s="17" t="s">
        <v>141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7" t="s">
        <v>83</v>
      </c>
      <c r="BK229" s="227">
        <f>ROUND(I229*H229,2)</f>
        <v>0</v>
      </c>
      <c r="BL229" s="17" t="s">
        <v>147</v>
      </c>
      <c r="BM229" s="226" t="s">
        <v>258</v>
      </c>
    </row>
    <row r="230" s="13" customFormat="1">
      <c r="A230" s="13"/>
      <c r="B230" s="228"/>
      <c r="C230" s="229"/>
      <c r="D230" s="230" t="s">
        <v>149</v>
      </c>
      <c r="E230" s="231" t="s">
        <v>1</v>
      </c>
      <c r="F230" s="232" t="s">
        <v>252</v>
      </c>
      <c r="G230" s="229"/>
      <c r="H230" s="231" t="s">
        <v>1</v>
      </c>
      <c r="I230" s="233"/>
      <c r="J230" s="229"/>
      <c r="K230" s="229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149</v>
      </c>
      <c r="AU230" s="238" t="s">
        <v>85</v>
      </c>
      <c r="AV230" s="13" t="s">
        <v>83</v>
      </c>
      <c r="AW230" s="13" t="s">
        <v>31</v>
      </c>
      <c r="AX230" s="13" t="s">
        <v>75</v>
      </c>
      <c r="AY230" s="238" t="s">
        <v>141</v>
      </c>
    </row>
    <row r="231" s="13" customFormat="1">
      <c r="A231" s="13"/>
      <c r="B231" s="228"/>
      <c r="C231" s="229"/>
      <c r="D231" s="230" t="s">
        <v>149</v>
      </c>
      <c r="E231" s="231" t="s">
        <v>1</v>
      </c>
      <c r="F231" s="232" t="s">
        <v>165</v>
      </c>
      <c r="G231" s="229"/>
      <c r="H231" s="231" t="s">
        <v>1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149</v>
      </c>
      <c r="AU231" s="238" t="s">
        <v>85</v>
      </c>
      <c r="AV231" s="13" t="s">
        <v>83</v>
      </c>
      <c r="AW231" s="13" t="s">
        <v>31</v>
      </c>
      <c r="AX231" s="13" t="s">
        <v>75</v>
      </c>
      <c r="AY231" s="238" t="s">
        <v>141</v>
      </c>
    </row>
    <row r="232" s="14" customFormat="1">
      <c r="A232" s="14"/>
      <c r="B232" s="239"/>
      <c r="C232" s="240"/>
      <c r="D232" s="230" t="s">
        <v>149</v>
      </c>
      <c r="E232" s="241" t="s">
        <v>1</v>
      </c>
      <c r="F232" s="242" t="s">
        <v>253</v>
      </c>
      <c r="G232" s="240"/>
      <c r="H232" s="243">
        <v>16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9" t="s">
        <v>149</v>
      </c>
      <c r="AU232" s="249" t="s">
        <v>85</v>
      </c>
      <c r="AV232" s="14" t="s">
        <v>85</v>
      </c>
      <c r="AW232" s="14" t="s">
        <v>31</v>
      </c>
      <c r="AX232" s="14" t="s">
        <v>75</v>
      </c>
      <c r="AY232" s="249" t="s">
        <v>141</v>
      </c>
    </row>
    <row r="233" s="13" customFormat="1">
      <c r="A233" s="13"/>
      <c r="B233" s="228"/>
      <c r="C233" s="229"/>
      <c r="D233" s="230" t="s">
        <v>149</v>
      </c>
      <c r="E233" s="231" t="s">
        <v>1</v>
      </c>
      <c r="F233" s="232" t="s">
        <v>167</v>
      </c>
      <c r="G233" s="229"/>
      <c r="H233" s="231" t="s">
        <v>1</v>
      </c>
      <c r="I233" s="233"/>
      <c r="J233" s="229"/>
      <c r="K233" s="229"/>
      <c r="L233" s="234"/>
      <c r="M233" s="235"/>
      <c r="N233" s="236"/>
      <c r="O233" s="236"/>
      <c r="P233" s="236"/>
      <c r="Q233" s="236"/>
      <c r="R233" s="236"/>
      <c r="S233" s="236"/>
      <c r="T233" s="23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8" t="s">
        <v>149</v>
      </c>
      <c r="AU233" s="238" t="s">
        <v>85</v>
      </c>
      <c r="AV233" s="13" t="s">
        <v>83</v>
      </c>
      <c r="AW233" s="13" t="s">
        <v>31</v>
      </c>
      <c r="AX233" s="13" t="s">
        <v>75</v>
      </c>
      <c r="AY233" s="238" t="s">
        <v>141</v>
      </c>
    </row>
    <row r="234" s="14" customFormat="1">
      <c r="A234" s="14"/>
      <c r="B234" s="239"/>
      <c r="C234" s="240"/>
      <c r="D234" s="230" t="s">
        <v>149</v>
      </c>
      <c r="E234" s="241" t="s">
        <v>1</v>
      </c>
      <c r="F234" s="242" t="s">
        <v>254</v>
      </c>
      <c r="G234" s="240"/>
      <c r="H234" s="243">
        <v>31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9" t="s">
        <v>149</v>
      </c>
      <c r="AU234" s="249" t="s">
        <v>85</v>
      </c>
      <c r="AV234" s="14" t="s">
        <v>85</v>
      </c>
      <c r="AW234" s="14" t="s">
        <v>31</v>
      </c>
      <c r="AX234" s="14" t="s">
        <v>75</v>
      </c>
      <c r="AY234" s="249" t="s">
        <v>141</v>
      </c>
    </row>
    <row r="235" s="15" customFormat="1">
      <c r="A235" s="15"/>
      <c r="B235" s="250"/>
      <c r="C235" s="251"/>
      <c r="D235" s="230" t="s">
        <v>149</v>
      </c>
      <c r="E235" s="252" t="s">
        <v>1</v>
      </c>
      <c r="F235" s="253" t="s">
        <v>155</v>
      </c>
      <c r="G235" s="251"/>
      <c r="H235" s="254">
        <v>47</v>
      </c>
      <c r="I235" s="255"/>
      <c r="J235" s="251"/>
      <c r="K235" s="251"/>
      <c r="L235" s="256"/>
      <c r="M235" s="257"/>
      <c r="N235" s="258"/>
      <c r="O235" s="258"/>
      <c r="P235" s="258"/>
      <c r="Q235" s="258"/>
      <c r="R235" s="258"/>
      <c r="S235" s="258"/>
      <c r="T235" s="259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0" t="s">
        <v>149</v>
      </c>
      <c r="AU235" s="260" t="s">
        <v>85</v>
      </c>
      <c r="AV235" s="15" t="s">
        <v>147</v>
      </c>
      <c r="AW235" s="15" t="s">
        <v>31</v>
      </c>
      <c r="AX235" s="15" t="s">
        <v>83</v>
      </c>
      <c r="AY235" s="260" t="s">
        <v>141</v>
      </c>
    </row>
    <row r="236" s="12" customFormat="1" ht="22.8" customHeight="1">
      <c r="A236" s="12"/>
      <c r="B236" s="199"/>
      <c r="C236" s="200"/>
      <c r="D236" s="201" t="s">
        <v>74</v>
      </c>
      <c r="E236" s="213" t="s">
        <v>85</v>
      </c>
      <c r="F236" s="213" t="s">
        <v>259</v>
      </c>
      <c r="G236" s="200"/>
      <c r="H236" s="200"/>
      <c r="I236" s="203"/>
      <c r="J236" s="214">
        <f>BK236</f>
        <v>0</v>
      </c>
      <c r="K236" s="200"/>
      <c r="L236" s="205"/>
      <c r="M236" s="206"/>
      <c r="N236" s="207"/>
      <c r="O236" s="207"/>
      <c r="P236" s="208">
        <f>SUM(P237:P246)</f>
        <v>0</v>
      </c>
      <c r="Q236" s="207"/>
      <c r="R236" s="208">
        <f>SUM(R237:R246)</f>
        <v>0.12731109999999998</v>
      </c>
      <c r="S236" s="207"/>
      <c r="T236" s="209">
        <f>SUM(T237:T246)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83</v>
      </c>
      <c r="AT236" s="211" t="s">
        <v>74</v>
      </c>
      <c r="AU236" s="211" t="s">
        <v>83</v>
      </c>
      <c r="AY236" s="210" t="s">
        <v>141</v>
      </c>
      <c r="BK236" s="212">
        <f>SUM(BK237:BK246)</f>
        <v>0</v>
      </c>
    </row>
    <row r="237" s="2" customFormat="1" ht="16.5" customHeight="1">
      <c r="A237" s="38"/>
      <c r="B237" s="39"/>
      <c r="C237" s="215" t="s">
        <v>152</v>
      </c>
      <c r="D237" s="215" t="s">
        <v>143</v>
      </c>
      <c r="E237" s="216" t="s">
        <v>260</v>
      </c>
      <c r="F237" s="217" t="s">
        <v>261</v>
      </c>
      <c r="G237" s="218" t="s">
        <v>146</v>
      </c>
      <c r="H237" s="219">
        <v>0.050000000000000003</v>
      </c>
      <c r="I237" s="220"/>
      <c r="J237" s="219">
        <f>ROUND(I237*H237,2)</f>
        <v>0</v>
      </c>
      <c r="K237" s="221"/>
      <c r="L237" s="44"/>
      <c r="M237" s="222" t="s">
        <v>1</v>
      </c>
      <c r="N237" s="223" t="s">
        <v>40</v>
      </c>
      <c r="O237" s="91"/>
      <c r="P237" s="224">
        <f>O237*H237</f>
        <v>0</v>
      </c>
      <c r="Q237" s="224">
        <v>2.5018699999999998</v>
      </c>
      <c r="R237" s="224">
        <f>Q237*H237</f>
        <v>0.1250935</v>
      </c>
      <c r="S237" s="224">
        <v>0</v>
      </c>
      <c r="T237" s="225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6" t="s">
        <v>147</v>
      </c>
      <c r="AT237" s="226" t="s">
        <v>143</v>
      </c>
      <c r="AU237" s="226" t="s">
        <v>85</v>
      </c>
      <c r="AY237" s="17" t="s">
        <v>141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7" t="s">
        <v>83</v>
      </c>
      <c r="BK237" s="227">
        <f>ROUND(I237*H237,2)</f>
        <v>0</v>
      </c>
      <c r="BL237" s="17" t="s">
        <v>147</v>
      </c>
      <c r="BM237" s="226" t="s">
        <v>262</v>
      </c>
    </row>
    <row r="238" s="13" customFormat="1">
      <c r="A238" s="13"/>
      <c r="B238" s="228"/>
      <c r="C238" s="229"/>
      <c r="D238" s="230" t="s">
        <v>149</v>
      </c>
      <c r="E238" s="231" t="s">
        <v>1</v>
      </c>
      <c r="F238" s="232" t="s">
        <v>263</v>
      </c>
      <c r="G238" s="229"/>
      <c r="H238" s="231" t="s">
        <v>1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149</v>
      </c>
      <c r="AU238" s="238" t="s">
        <v>85</v>
      </c>
      <c r="AV238" s="13" t="s">
        <v>83</v>
      </c>
      <c r="AW238" s="13" t="s">
        <v>31</v>
      </c>
      <c r="AX238" s="13" t="s">
        <v>75</v>
      </c>
      <c r="AY238" s="238" t="s">
        <v>141</v>
      </c>
    </row>
    <row r="239" s="13" customFormat="1">
      <c r="A239" s="13"/>
      <c r="B239" s="228"/>
      <c r="C239" s="229"/>
      <c r="D239" s="230" t="s">
        <v>149</v>
      </c>
      <c r="E239" s="231" t="s">
        <v>1</v>
      </c>
      <c r="F239" s="232" t="s">
        <v>264</v>
      </c>
      <c r="G239" s="229"/>
      <c r="H239" s="231" t="s">
        <v>1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149</v>
      </c>
      <c r="AU239" s="238" t="s">
        <v>85</v>
      </c>
      <c r="AV239" s="13" t="s">
        <v>83</v>
      </c>
      <c r="AW239" s="13" t="s">
        <v>31</v>
      </c>
      <c r="AX239" s="13" t="s">
        <v>75</v>
      </c>
      <c r="AY239" s="238" t="s">
        <v>141</v>
      </c>
    </row>
    <row r="240" s="14" customFormat="1">
      <c r="A240" s="14"/>
      <c r="B240" s="239"/>
      <c r="C240" s="240"/>
      <c r="D240" s="230" t="s">
        <v>149</v>
      </c>
      <c r="E240" s="241" t="s">
        <v>1</v>
      </c>
      <c r="F240" s="242" t="s">
        <v>265</v>
      </c>
      <c r="G240" s="240"/>
      <c r="H240" s="243">
        <v>0.01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9" t="s">
        <v>149</v>
      </c>
      <c r="AU240" s="249" t="s">
        <v>85</v>
      </c>
      <c r="AV240" s="14" t="s">
        <v>85</v>
      </c>
      <c r="AW240" s="14" t="s">
        <v>31</v>
      </c>
      <c r="AX240" s="14" t="s">
        <v>75</v>
      </c>
      <c r="AY240" s="249" t="s">
        <v>141</v>
      </c>
    </row>
    <row r="241" s="13" customFormat="1">
      <c r="A241" s="13"/>
      <c r="B241" s="228"/>
      <c r="C241" s="229"/>
      <c r="D241" s="230" t="s">
        <v>149</v>
      </c>
      <c r="E241" s="231" t="s">
        <v>1</v>
      </c>
      <c r="F241" s="232" t="s">
        <v>266</v>
      </c>
      <c r="G241" s="229"/>
      <c r="H241" s="231" t="s">
        <v>1</v>
      </c>
      <c r="I241" s="233"/>
      <c r="J241" s="229"/>
      <c r="K241" s="229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149</v>
      </c>
      <c r="AU241" s="238" t="s">
        <v>85</v>
      </c>
      <c r="AV241" s="13" t="s">
        <v>83</v>
      </c>
      <c r="AW241" s="13" t="s">
        <v>31</v>
      </c>
      <c r="AX241" s="13" t="s">
        <v>75</v>
      </c>
      <c r="AY241" s="238" t="s">
        <v>141</v>
      </c>
    </row>
    <row r="242" s="14" customFormat="1">
      <c r="A242" s="14"/>
      <c r="B242" s="239"/>
      <c r="C242" s="240"/>
      <c r="D242" s="230" t="s">
        <v>149</v>
      </c>
      <c r="E242" s="241" t="s">
        <v>1</v>
      </c>
      <c r="F242" s="242" t="s">
        <v>267</v>
      </c>
      <c r="G242" s="240"/>
      <c r="H242" s="243">
        <v>0.040000000000000001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9" t="s">
        <v>149</v>
      </c>
      <c r="AU242" s="249" t="s">
        <v>85</v>
      </c>
      <c r="AV242" s="14" t="s">
        <v>85</v>
      </c>
      <c r="AW242" s="14" t="s">
        <v>31</v>
      </c>
      <c r="AX242" s="14" t="s">
        <v>75</v>
      </c>
      <c r="AY242" s="249" t="s">
        <v>141</v>
      </c>
    </row>
    <row r="243" s="15" customFormat="1">
      <c r="A243" s="15"/>
      <c r="B243" s="250"/>
      <c r="C243" s="251"/>
      <c r="D243" s="230" t="s">
        <v>149</v>
      </c>
      <c r="E243" s="252" t="s">
        <v>1</v>
      </c>
      <c r="F243" s="253" t="s">
        <v>155</v>
      </c>
      <c r="G243" s="251"/>
      <c r="H243" s="254">
        <v>0.050000000000000003</v>
      </c>
      <c r="I243" s="255"/>
      <c r="J243" s="251"/>
      <c r="K243" s="251"/>
      <c r="L243" s="256"/>
      <c r="M243" s="257"/>
      <c r="N243" s="258"/>
      <c r="O243" s="258"/>
      <c r="P243" s="258"/>
      <c r="Q243" s="258"/>
      <c r="R243" s="258"/>
      <c r="S243" s="258"/>
      <c r="T243" s="259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0" t="s">
        <v>149</v>
      </c>
      <c r="AU243" s="260" t="s">
        <v>85</v>
      </c>
      <c r="AV243" s="15" t="s">
        <v>147</v>
      </c>
      <c r="AW243" s="15" t="s">
        <v>31</v>
      </c>
      <c r="AX243" s="15" t="s">
        <v>83</v>
      </c>
      <c r="AY243" s="260" t="s">
        <v>141</v>
      </c>
    </row>
    <row r="244" s="2" customFormat="1" ht="16.5" customHeight="1">
      <c r="A244" s="38"/>
      <c r="B244" s="39"/>
      <c r="C244" s="215" t="s">
        <v>268</v>
      </c>
      <c r="D244" s="215" t="s">
        <v>143</v>
      </c>
      <c r="E244" s="216" t="s">
        <v>269</v>
      </c>
      <c r="F244" s="217" t="s">
        <v>270</v>
      </c>
      <c r="G244" s="218" t="s">
        <v>163</v>
      </c>
      <c r="H244" s="219">
        <v>0.83999999999999997</v>
      </c>
      <c r="I244" s="220"/>
      <c r="J244" s="219">
        <f>ROUND(I244*H244,2)</f>
        <v>0</v>
      </c>
      <c r="K244" s="221"/>
      <c r="L244" s="44"/>
      <c r="M244" s="222" t="s">
        <v>1</v>
      </c>
      <c r="N244" s="223" t="s">
        <v>40</v>
      </c>
      <c r="O244" s="91"/>
      <c r="P244" s="224">
        <f>O244*H244</f>
        <v>0</v>
      </c>
      <c r="Q244" s="224">
        <v>0.00264</v>
      </c>
      <c r="R244" s="224">
        <f>Q244*H244</f>
        <v>0.0022175999999999997</v>
      </c>
      <c r="S244" s="224">
        <v>0</v>
      </c>
      <c r="T244" s="225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6" t="s">
        <v>147</v>
      </c>
      <c r="AT244" s="226" t="s">
        <v>143</v>
      </c>
      <c r="AU244" s="226" t="s">
        <v>85</v>
      </c>
      <c r="AY244" s="17" t="s">
        <v>141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7" t="s">
        <v>83</v>
      </c>
      <c r="BK244" s="227">
        <f>ROUND(I244*H244,2)</f>
        <v>0</v>
      </c>
      <c r="BL244" s="17" t="s">
        <v>147</v>
      </c>
      <c r="BM244" s="226" t="s">
        <v>271</v>
      </c>
    </row>
    <row r="245" s="14" customFormat="1">
      <c r="A245" s="14"/>
      <c r="B245" s="239"/>
      <c r="C245" s="240"/>
      <c r="D245" s="230" t="s">
        <v>149</v>
      </c>
      <c r="E245" s="241" t="s">
        <v>1</v>
      </c>
      <c r="F245" s="242" t="s">
        <v>272</v>
      </c>
      <c r="G245" s="240"/>
      <c r="H245" s="243">
        <v>0.83999999999999997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9" t="s">
        <v>149</v>
      </c>
      <c r="AU245" s="249" t="s">
        <v>85</v>
      </c>
      <c r="AV245" s="14" t="s">
        <v>85</v>
      </c>
      <c r="AW245" s="14" t="s">
        <v>31</v>
      </c>
      <c r="AX245" s="14" t="s">
        <v>83</v>
      </c>
      <c r="AY245" s="249" t="s">
        <v>141</v>
      </c>
    </row>
    <row r="246" s="2" customFormat="1" ht="16.5" customHeight="1">
      <c r="A246" s="38"/>
      <c r="B246" s="39"/>
      <c r="C246" s="215" t="s">
        <v>273</v>
      </c>
      <c r="D246" s="215" t="s">
        <v>143</v>
      </c>
      <c r="E246" s="216" t="s">
        <v>274</v>
      </c>
      <c r="F246" s="217" t="s">
        <v>275</v>
      </c>
      <c r="G246" s="218" t="s">
        <v>163</v>
      </c>
      <c r="H246" s="219">
        <v>0.83999999999999997</v>
      </c>
      <c r="I246" s="220"/>
      <c r="J246" s="219">
        <f>ROUND(I246*H246,2)</f>
        <v>0</v>
      </c>
      <c r="K246" s="221"/>
      <c r="L246" s="44"/>
      <c r="M246" s="222" t="s">
        <v>1</v>
      </c>
      <c r="N246" s="223" t="s">
        <v>40</v>
      </c>
      <c r="O246" s="91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6" t="s">
        <v>147</v>
      </c>
      <c r="AT246" s="226" t="s">
        <v>143</v>
      </c>
      <c r="AU246" s="226" t="s">
        <v>85</v>
      </c>
      <c r="AY246" s="17" t="s">
        <v>141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7" t="s">
        <v>83</v>
      </c>
      <c r="BK246" s="227">
        <f>ROUND(I246*H246,2)</f>
        <v>0</v>
      </c>
      <c r="BL246" s="17" t="s">
        <v>147</v>
      </c>
      <c r="BM246" s="226" t="s">
        <v>276</v>
      </c>
    </row>
    <row r="247" s="12" customFormat="1" ht="22.8" customHeight="1">
      <c r="A247" s="12"/>
      <c r="B247" s="199"/>
      <c r="C247" s="200"/>
      <c r="D247" s="201" t="s">
        <v>74</v>
      </c>
      <c r="E247" s="213" t="s">
        <v>160</v>
      </c>
      <c r="F247" s="213" t="s">
        <v>277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SUM(P248:P262)</f>
        <v>0</v>
      </c>
      <c r="Q247" s="207"/>
      <c r="R247" s="208">
        <f>SUM(R248:R262)</f>
        <v>3.2292999999999998</v>
      </c>
      <c r="S247" s="207"/>
      <c r="T247" s="209">
        <f>SUM(T248:T262)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83</v>
      </c>
      <c r="AT247" s="211" t="s">
        <v>74</v>
      </c>
      <c r="AU247" s="211" t="s">
        <v>83</v>
      </c>
      <c r="AY247" s="210" t="s">
        <v>141</v>
      </c>
      <c r="BK247" s="212">
        <f>SUM(BK248:BK262)</f>
        <v>0</v>
      </c>
    </row>
    <row r="248" s="2" customFormat="1" ht="24.15" customHeight="1">
      <c r="A248" s="38"/>
      <c r="B248" s="39"/>
      <c r="C248" s="215" t="s">
        <v>7</v>
      </c>
      <c r="D248" s="215" t="s">
        <v>143</v>
      </c>
      <c r="E248" s="216" t="s">
        <v>278</v>
      </c>
      <c r="F248" s="217" t="s">
        <v>279</v>
      </c>
      <c r="G248" s="218" t="s">
        <v>146</v>
      </c>
      <c r="H248" s="219">
        <v>0.23000000000000001</v>
      </c>
      <c r="I248" s="220"/>
      <c r="J248" s="219">
        <f>ROUND(I248*H248,2)</f>
        <v>0</v>
      </c>
      <c r="K248" s="221"/>
      <c r="L248" s="44"/>
      <c r="M248" s="222" t="s">
        <v>1</v>
      </c>
      <c r="N248" s="223" t="s">
        <v>40</v>
      </c>
      <c r="O248" s="91"/>
      <c r="P248" s="224">
        <f>O248*H248</f>
        <v>0</v>
      </c>
      <c r="Q248" s="224">
        <v>1.8775</v>
      </c>
      <c r="R248" s="224">
        <f>Q248*H248</f>
        <v>0.43182500000000001</v>
      </c>
      <c r="S248" s="224">
        <v>0</v>
      </c>
      <c r="T248" s="225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6" t="s">
        <v>147</v>
      </c>
      <c r="AT248" s="226" t="s">
        <v>143</v>
      </c>
      <c r="AU248" s="226" t="s">
        <v>85</v>
      </c>
      <c r="AY248" s="17" t="s">
        <v>141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7" t="s">
        <v>83</v>
      </c>
      <c r="BK248" s="227">
        <f>ROUND(I248*H248,2)</f>
        <v>0</v>
      </c>
      <c r="BL248" s="17" t="s">
        <v>147</v>
      </c>
      <c r="BM248" s="226" t="s">
        <v>280</v>
      </c>
    </row>
    <row r="249" s="13" customFormat="1">
      <c r="A249" s="13"/>
      <c r="B249" s="228"/>
      <c r="C249" s="229"/>
      <c r="D249" s="230" t="s">
        <v>149</v>
      </c>
      <c r="E249" s="231" t="s">
        <v>1</v>
      </c>
      <c r="F249" s="232" t="s">
        <v>281</v>
      </c>
      <c r="G249" s="229"/>
      <c r="H249" s="231" t="s">
        <v>1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149</v>
      </c>
      <c r="AU249" s="238" t="s">
        <v>85</v>
      </c>
      <c r="AV249" s="13" t="s">
        <v>83</v>
      </c>
      <c r="AW249" s="13" t="s">
        <v>31</v>
      </c>
      <c r="AX249" s="13" t="s">
        <v>75</v>
      </c>
      <c r="AY249" s="238" t="s">
        <v>141</v>
      </c>
    </row>
    <row r="250" s="13" customFormat="1">
      <c r="A250" s="13"/>
      <c r="B250" s="228"/>
      <c r="C250" s="229"/>
      <c r="D250" s="230" t="s">
        <v>149</v>
      </c>
      <c r="E250" s="231" t="s">
        <v>1</v>
      </c>
      <c r="F250" s="232" t="s">
        <v>151</v>
      </c>
      <c r="G250" s="229"/>
      <c r="H250" s="231" t="s">
        <v>1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149</v>
      </c>
      <c r="AU250" s="238" t="s">
        <v>85</v>
      </c>
      <c r="AV250" s="13" t="s">
        <v>83</v>
      </c>
      <c r="AW250" s="13" t="s">
        <v>31</v>
      </c>
      <c r="AX250" s="13" t="s">
        <v>75</v>
      </c>
      <c r="AY250" s="238" t="s">
        <v>141</v>
      </c>
    </row>
    <row r="251" s="14" customFormat="1">
      <c r="A251" s="14"/>
      <c r="B251" s="239"/>
      <c r="C251" s="240"/>
      <c r="D251" s="230" t="s">
        <v>149</v>
      </c>
      <c r="E251" s="241" t="s">
        <v>1</v>
      </c>
      <c r="F251" s="242" t="s">
        <v>282</v>
      </c>
      <c r="G251" s="240"/>
      <c r="H251" s="243">
        <v>0.23000000000000001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9" t="s">
        <v>149</v>
      </c>
      <c r="AU251" s="249" t="s">
        <v>85</v>
      </c>
      <c r="AV251" s="14" t="s">
        <v>85</v>
      </c>
      <c r="AW251" s="14" t="s">
        <v>31</v>
      </c>
      <c r="AX251" s="14" t="s">
        <v>83</v>
      </c>
      <c r="AY251" s="249" t="s">
        <v>141</v>
      </c>
    </row>
    <row r="252" s="2" customFormat="1" ht="24.15" customHeight="1">
      <c r="A252" s="38"/>
      <c r="B252" s="39"/>
      <c r="C252" s="215" t="s">
        <v>283</v>
      </c>
      <c r="D252" s="215" t="s">
        <v>143</v>
      </c>
      <c r="E252" s="216" t="s">
        <v>284</v>
      </c>
      <c r="F252" s="217" t="s">
        <v>285</v>
      </c>
      <c r="G252" s="218" t="s">
        <v>146</v>
      </c>
      <c r="H252" s="219">
        <v>1.49</v>
      </c>
      <c r="I252" s="220"/>
      <c r="J252" s="219">
        <f>ROUND(I252*H252,2)</f>
        <v>0</v>
      </c>
      <c r="K252" s="221"/>
      <c r="L252" s="44"/>
      <c r="M252" s="222" t="s">
        <v>1</v>
      </c>
      <c r="N252" s="223" t="s">
        <v>40</v>
      </c>
      <c r="O252" s="91"/>
      <c r="P252" s="224">
        <f>O252*H252</f>
        <v>0</v>
      </c>
      <c r="Q252" s="224">
        <v>1.8775</v>
      </c>
      <c r="R252" s="224">
        <f>Q252*H252</f>
        <v>2.7974749999999999</v>
      </c>
      <c r="S252" s="224">
        <v>0</v>
      </c>
      <c r="T252" s="225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6" t="s">
        <v>147</v>
      </c>
      <c r="AT252" s="226" t="s">
        <v>143</v>
      </c>
      <c r="AU252" s="226" t="s">
        <v>85</v>
      </c>
      <c r="AY252" s="17" t="s">
        <v>141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7" t="s">
        <v>83</v>
      </c>
      <c r="BK252" s="227">
        <f>ROUND(I252*H252,2)</f>
        <v>0</v>
      </c>
      <c r="BL252" s="17" t="s">
        <v>147</v>
      </c>
      <c r="BM252" s="226" t="s">
        <v>286</v>
      </c>
    </row>
    <row r="253" s="13" customFormat="1">
      <c r="A253" s="13"/>
      <c r="B253" s="228"/>
      <c r="C253" s="229"/>
      <c r="D253" s="230" t="s">
        <v>149</v>
      </c>
      <c r="E253" s="231" t="s">
        <v>1</v>
      </c>
      <c r="F253" s="232" t="s">
        <v>287</v>
      </c>
      <c r="G253" s="229"/>
      <c r="H253" s="231" t="s">
        <v>1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149</v>
      </c>
      <c r="AU253" s="238" t="s">
        <v>85</v>
      </c>
      <c r="AV253" s="13" t="s">
        <v>83</v>
      </c>
      <c r="AW253" s="13" t="s">
        <v>31</v>
      </c>
      <c r="AX253" s="13" t="s">
        <v>75</v>
      </c>
      <c r="AY253" s="238" t="s">
        <v>141</v>
      </c>
    </row>
    <row r="254" s="13" customFormat="1">
      <c r="A254" s="13"/>
      <c r="B254" s="228"/>
      <c r="C254" s="229"/>
      <c r="D254" s="230" t="s">
        <v>149</v>
      </c>
      <c r="E254" s="231" t="s">
        <v>1</v>
      </c>
      <c r="F254" s="232" t="s">
        <v>153</v>
      </c>
      <c r="G254" s="229"/>
      <c r="H254" s="231" t="s">
        <v>1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149</v>
      </c>
      <c r="AU254" s="238" t="s">
        <v>85</v>
      </c>
      <c r="AV254" s="13" t="s">
        <v>83</v>
      </c>
      <c r="AW254" s="13" t="s">
        <v>31</v>
      </c>
      <c r="AX254" s="13" t="s">
        <v>75</v>
      </c>
      <c r="AY254" s="238" t="s">
        <v>141</v>
      </c>
    </row>
    <row r="255" s="14" customFormat="1">
      <c r="A255" s="14"/>
      <c r="B255" s="239"/>
      <c r="C255" s="240"/>
      <c r="D255" s="230" t="s">
        <v>149</v>
      </c>
      <c r="E255" s="241" t="s">
        <v>1</v>
      </c>
      <c r="F255" s="242" t="s">
        <v>288</v>
      </c>
      <c r="G255" s="240"/>
      <c r="H255" s="243">
        <v>1.49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9" t="s">
        <v>149</v>
      </c>
      <c r="AU255" s="249" t="s">
        <v>85</v>
      </c>
      <c r="AV255" s="14" t="s">
        <v>85</v>
      </c>
      <c r="AW255" s="14" t="s">
        <v>31</v>
      </c>
      <c r="AX255" s="14" t="s">
        <v>83</v>
      </c>
      <c r="AY255" s="249" t="s">
        <v>141</v>
      </c>
    </row>
    <row r="256" s="2" customFormat="1" ht="16.5" customHeight="1">
      <c r="A256" s="38"/>
      <c r="B256" s="39"/>
      <c r="C256" s="215" t="s">
        <v>289</v>
      </c>
      <c r="D256" s="215" t="s">
        <v>143</v>
      </c>
      <c r="E256" s="216" t="s">
        <v>290</v>
      </c>
      <c r="F256" s="217" t="s">
        <v>291</v>
      </c>
      <c r="G256" s="218" t="s">
        <v>163</v>
      </c>
      <c r="H256" s="219">
        <v>50.100000000000001</v>
      </c>
      <c r="I256" s="220"/>
      <c r="J256" s="219">
        <f>ROUND(I256*H256,2)</f>
        <v>0</v>
      </c>
      <c r="K256" s="221"/>
      <c r="L256" s="44"/>
      <c r="M256" s="222" t="s">
        <v>1</v>
      </c>
      <c r="N256" s="223" t="s">
        <v>40</v>
      </c>
      <c r="O256" s="91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6" t="s">
        <v>147</v>
      </c>
      <c r="AT256" s="226" t="s">
        <v>143</v>
      </c>
      <c r="AU256" s="226" t="s">
        <v>85</v>
      </c>
      <c r="AY256" s="17" t="s">
        <v>141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7" t="s">
        <v>83</v>
      </c>
      <c r="BK256" s="227">
        <f>ROUND(I256*H256,2)</f>
        <v>0</v>
      </c>
      <c r="BL256" s="17" t="s">
        <v>147</v>
      </c>
      <c r="BM256" s="226" t="s">
        <v>292</v>
      </c>
    </row>
    <row r="257" s="13" customFormat="1">
      <c r="A257" s="13"/>
      <c r="B257" s="228"/>
      <c r="C257" s="229"/>
      <c r="D257" s="230" t="s">
        <v>149</v>
      </c>
      <c r="E257" s="231" t="s">
        <v>1</v>
      </c>
      <c r="F257" s="232" t="s">
        <v>293</v>
      </c>
      <c r="G257" s="229"/>
      <c r="H257" s="231" t="s">
        <v>1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149</v>
      </c>
      <c r="AU257" s="238" t="s">
        <v>85</v>
      </c>
      <c r="AV257" s="13" t="s">
        <v>83</v>
      </c>
      <c r="AW257" s="13" t="s">
        <v>31</v>
      </c>
      <c r="AX257" s="13" t="s">
        <v>75</v>
      </c>
      <c r="AY257" s="238" t="s">
        <v>141</v>
      </c>
    </row>
    <row r="258" s="13" customFormat="1">
      <c r="A258" s="13"/>
      <c r="B258" s="228"/>
      <c r="C258" s="229"/>
      <c r="D258" s="230" t="s">
        <v>149</v>
      </c>
      <c r="E258" s="231" t="s">
        <v>1</v>
      </c>
      <c r="F258" s="232" t="s">
        <v>165</v>
      </c>
      <c r="G258" s="229"/>
      <c r="H258" s="231" t="s">
        <v>1</v>
      </c>
      <c r="I258" s="233"/>
      <c r="J258" s="229"/>
      <c r="K258" s="229"/>
      <c r="L258" s="234"/>
      <c r="M258" s="235"/>
      <c r="N258" s="236"/>
      <c r="O258" s="236"/>
      <c r="P258" s="236"/>
      <c r="Q258" s="236"/>
      <c r="R258" s="236"/>
      <c r="S258" s="236"/>
      <c r="T258" s="23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8" t="s">
        <v>149</v>
      </c>
      <c r="AU258" s="238" t="s">
        <v>85</v>
      </c>
      <c r="AV258" s="13" t="s">
        <v>83</v>
      </c>
      <c r="AW258" s="13" t="s">
        <v>31</v>
      </c>
      <c r="AX258" s="13" t="s">
        <v>75</v>
      </c>
      <c r="AY258" s="238" t="s">
        <v>141</v>
      </c>
    </row>
    <row r="259" s="14" customFormat="1">
      <c r="A259" s="14"/>
      <c r="B259" s="239"/>
      <c r="C259" s="240"/>
      <c r="D259" s="230" t="s">
        <v>149</v>
      </c>
      <c r="E259" s="241" t="s">
        <v>1</v>
      </c>
      <c r="F259" s="242" t="s">
        <v>294</v>
      </c>
      <c r="G259" s="240"/>
      <c r="H259" s="243">
        <v>13.5</v>
      </c>
      <c r="I259" s="244"/>
      <c r="J259" s="240"/>
      <c r="K259" s="240"/>
      <c r="L259" s="245"/>
      <c r="M259" s="246"/>
      <c r="N259" s="247"/>
      <c r="O259" s="247"/>
      <c r="P259" s="247"/>
      <c r="Q259" s="247"/>
      <c r="R259" s="247"/>
      <c r="S259" s="247"/>
      <c r="T259" s="24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9" t="s">
        <v>149</v>
      </c>
      <c r="AU259" s="249" t="s">
        <v>85</v>
      </c>
      <c r="AV259" s="14" t="s">
        <v>85</v>
      </c>
      <c r="AW259" s="14" t="s">
        <v>31</v>
      </c>
      <c r="AX259" s="14" t="s">
        <v>75</v>
      </c>
      <c r="AY259" s="249" t="s">
        <v>141</v>
      </c>
    </row>
    <row r="260" s="13" customFormat="1">
      <c r="A260" s="13"/>
      <c r="B260" s="228"/>
      <c r="C260" s="229"/>
      <c r="D260" s="230" t="s">
        <v>149</v>
      </c>
      <c r="E260" s="231" t="s">
        <v>1</v>
      </c>
      <c r="F260" s="232" t="s">
        <v>167</v>
      </c>
      <c r="G260" s="229"/>
      <c r="H260" s="231" t="s">
        <v>1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149</v>
      </c>
      <c r="AU260" s="238" t="s">
        <v>85</v>
      </c>
      <c r="AV260" s="13" t="s">
        <v>83</v>
      </c>
      <c r="AW260" s="13" t="s">
        <v>31</v>
      </c>
      <c r="AX260" s="13" t="s">
        <v>75</v>
      </c>
      <c r="AY260" s="238" t="s">
        <v>141</v>
      </c>
    </row>
    <row r="261" s="14" customFormat="1">
      <c r="A261" s="14"/>
      <c r="B261" s="239"/>
      <c r="C261" s="240"/>
      <c r="D261" s="230" t="s">
        <v>149</v>
      </c>
      <c r="E261" s="241" t="s">
        <v>1</v>
      </c>
      <c r="F261" s="242" t="s">
        <v>295</v>
      </c>
      <c r="G261" s="240"/>
      <c r="H261" s="243">
        <v>36.600000000000001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9" t="s">
        <v>149</v>
      </c>
      <c r="AU261" s="249" t="s">
        <v>85</v>
      </c>
      <c r="AV261" s="14" t="s">
        <v>85</v>
      </c>
      <c r="AW261" s="14" t="s">
        <v>31</v>
      </c>
      <c r="AX261" s="14" t="s">
        <v>75</v>
      </c>
      <c r="AY261" s="249" t="s">
        <v>141</v>
      </c>
    </row>
    <row r="262" s="15" customFormat="1">
      <c r="A262" s="15"/>
      <c r="B262" s="250"/>
      <c r="C262" s="251"/>
      <c r="D262" s="230" t="s">
        <v>149</v>
      </c>
      <c r="E262" s="252" t="s">
        <v>1</v>
      </c>
      <c r="F262" s="253" t="s">
        <v>155</v>
      </c>
      <c r="G262" s="251"/>
      <c r="H262" s="254">
        <v>50.100000000000001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0" t="s">
        <v>149</v>
      </c>
      <c r="AU262" s="260" t="s">
        <v>85</v>
      </c>
      <c r="AV262" s="15" t="s">
        <v>147</v>
      </c>
      <c r="AW262" s="15" t="s">
        <v>31</v>
      </c>
      <c r="AX262" s="15" t="s">
        <v>83</v>
      </c>
      <c r="AY262" s="260" t="s">
        <v>141</v>
      </c>
    </row>
    <row r="263" s="12" customFormat="1" ht="22.8" customHeight="1">
      <c r="A263" s="12"/>
      <c r="B263" s="199"/>
      <c r="C263" s="200"/>
      <c r="D263" s="201" t="s">
        <v>74</v>
      </c>
      <c r="E263" s="213" t="s">
        <v>296</v>
      </c>
      <c r="F263" s="213" t="s">
        <v>297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SUM(P264:P265)</f>
        <v>0</v>
      </c>
      <c r="Q263" s="207"/>
      <c r="R263" s="208">
        <f>SUM(R264:R265)</f>
        <v>0</v>
      </c>
      <c r="S263" s="207"/>
      <c r="T263" s="209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83</v>
      </c>
      <c r="AT263" s="211" t="s">
        <v>74</v>
      </c>
      <c r="AU263" s="211" t="s">
        <v>83</v>
      </c>
      <c r="AY263" s="210" t="s">
        <v>141</v>
      </c>
      <c r="BK263" s="212">
        <f>SUM(BK264:BK265)</f>
        <v>0</v>
      </c>
    </row>
    <row r="264" s="2" customFormat="1" ht="21.75" customHeight="1">
      <c r="A264" s="38"/>
      <c r="B264" s="39"/>
      <c r="C264" s="215" t="s">
        <v>298</v>
      </c>
      <c r="D264" s="215" t="s">
        <v>143</v>
      </c>
      <c r="E264" s="216" t="s">
        <v>299</v>
      </c>
      <c r="F264" s="217" t="s">
        <v>300</v>
      </c>
      <c r="G264" s="218" t="s">
        <v>158</v>
      </c>
      <c r="H264" s="219">
        <v>1</v>
      </c>
      <c r="I264" s="220"/>
      <c r="J264" s="219">
        <f>ROUND(I264*H264,2)</f>
        <v>0</v>
      </c>
      <c r="K264" s="221"/>
      <c r="L264" s="44"/>
      <c r="M264" s="222" t="s">
        <v>1</v>
      </c>
      <c r="N264" s="223" t="s">
        <v>40</v>
      </c>
      <c r="O264" s="91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6" t="s">
        <v>147</v>
      </c>
      <c r="AT264" s="226" t="s">
        <v>143</v>
      </c>
      <c r="AU264" s="226" t="s">
        <v>85</v>
      </c>
      <c r="AY264" s="17" t="s">
        <v>141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7" t="s">
        <v>83</v>
      </c>
      <c r="BK264" s="227">
        <f>ROUND(I264*H264,2)</f>
        <v>0</v>
      </c>
      <c r="BL264" s="17" t="s">
        <v>147</v>
      </c>
      <c r="BM264" s="226" t="s">
        <v>301</v>
      </c>
    </row>
    <row r="265" s="2" customFormat="1">
      <c r="A265" s="38"/>
      <c r="B265" s="39"/>
      <c r="C265" s="40"/>
      <c r="D265" s="230" t="s">
        <v>203</v>
      </c>
      <c r="E265" s="40"/>
      <c r="F265" s="271" t="s">
        <v>302</v>
      </c>
      <c r="G265" s="40"/>
      <c r="H265" s="40"/>
      <c r="I265" s="272"/>
      <c r="J265" s="40"/>
      <c r="K265" s="40"/>
      <c r="L265" s="44"/>
      <c r="M265" s="273"/>
      <c r="N265" s="274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203</v>
      </c>
      <c r="AU265" s="17" t="s">
        <v>85</v>
      </c>
    </row>
    <row r="266" s="12" customFormat="1" ht="22.8" customHeight="1">
      <c r="A266" s="12"/>
      <c r="B266" s="199"/>
      <c r="C266" s="200"/>
      <c r="D266" s="201" t="s">
        <v>74</v>
      </c>
      <c r="E266" s="213" t="s">
        <v>147</v>
      </c>
      <c r="F266" s="213" t="s">
        <v>303</v>
      </c>
      <c r="G266" s="200"/>
      <c r="H266" s="200"/>
      <c r="I266" s="203"/>
      <c r="J266" s="214">
        <f>BK266</f>
        <v>0</v>
      </c>
      <c r="K266" s="200"/>
      <c r="L266" s="205"/>
      <c r="M266" s="206"/>
      <c r="N266" s="207"/>
      <c r="O266" s="207"/>
      <c r="P266" s="208">
        <f>SUM(P267:P291)</f>
        <v>0</v>
      </c>
      <c r="Q266" s="207"/>
      <c r="R266" s="208">
        <f>SUM(R267:R291)</f>
        <v>1.4125359</v>
      </c>
      <c r="S266" s="207"/>
      <c r="T266" s="209">
        <f>SUM(T267:T291)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83</v>
      </c>
      <c r="AT266" s="211" t="s">
        <v>74</v>
      </c>
      <c r="AU266" s="211" t="s">
        <v>83</v>
      </c>
      <c r="AY266" s="210" t="s">
        <v>141</v>
      </c>
      <c r="BK266" s="212">
        <f>SUM(BK267:BK291)</f>
        <v>0</v>
      </c>
    </row>
    <row r="267" s="2" customFormat="1" ht="24.15" customHeight="1">
      <c r="A267" s="38"/>
      <c r="B267" s="39"/>
      <c r="C267" s="215" t="s">
        <v>304</v>
      </c>
      <c r="D267" s="215" t="s">
        <v>143</v>
      </c>
      <c r="E267" s="216" t="s">
        <v>305</v>
      </c>
      <c r="F267" s="217" t="s">
        <v>306</v>
      </c>
      <c r="G267" s="218" t="s">
        <v>163</v>
      </c>
      <c r="H267" s="219">
        <v>3.6000000000000001</v>
      </c>
      <c r="I267" s="220"/>
      <c r="J267" s="219">
        <f>ROUND(I267*H267,2)</f>
        <v>0</v>
      </c>
      <c r="K267" s="221"/>
      <c r="L267" s="44"/>
      <c r="M267" s="222" t="s">
        <v>1</v>
      </c>
      <c r="N267" s="223" t="s">
        <v>40</v>
      </c>
      <c r="O267" s="91"/>
      <c r="P267" s="224">
        <f>O267*H267</f>
        <v>0</v>
      </c>
      <c r="Q267" s="224">
        <v>0.0081200000000000005</v>
      </c>
      <c r="R267" s="224">
        <f>Q267*H267</f>
        <v>0.029232000000000001</v>
      </c>
      <c r="S267" s="224">
        <v>0</v>
      </c>
      <c r="T267" s="225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6" t="s">
        <v>147</v>
      </c>
      <c r="AT267" s="226" t="s">
        <v>143</v>
      </c>
      <c r="AU267" s="226" t="s">
        <v>85</v>
      </c>
      <c r="AY267" s="17" t="s">
        <v>141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7" t="s">
        <v>83</v>
      </c>
      <c r="BK267" s="227">
        <f>ROUND(I267*H267,2)</f>
        <v>0</v>
      </c>
      <c r="BL267" s="17" t="s">
        <v>147</v>
      </c>
      <c r="BM267" s="226" t="s">
        <v>307</v>
      </c>
    </row>
    <row r="268" s="13" customFormat="1">
      <c r="A268" s="13"/>
      <c r="B268" s="228"/>
      <c r="C268" s="229"/>
      <c r="D268" s="230" t="s">
        <v>149</v>
      </c>
      <c r="E268" s="231" t="s">
        <v>1</v>
      </c>
      <c r="F268" s="232" t="s">
        <v>153</v>
      </c>
      <c r="G268" s="229"/>
      <c r="H268" s="231" t="s">
        <v>1</v>
      </c>
      <c r="I268" s="233"/>
      <c r="J268" s="229"/>
      <c r="K268" s="229"/>
      <c r="L268" s="234"/>
      <c r="M268" s="235"/>
      <c r="N268" s="236"/>
      <c r="O268" s="236"/>
      <c r="P268" s="236"/>
      <c r="Q268" s="236"/>
      <c r="R268" s="236"/>
      <c r="S268" s="236"/>
      <c r="T268" s="23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8" t="s">
        <v>149</v>
      </c>
      <c r="AU268" s="238" t="s">
        <v>85</v>
      </c>
      <c r="AV268" s="13" t="s">
        <v>83</v>
      </c>
      <c r="AW268" s="13" t="s">
        <v>31</v>
      </c>
      <c r="AX268" s="13" t="s">
        <v>75</v>
      </c>
      <c r="AY268" s="238" t="s">
        <v>141</v>
      </c>
    </row>
    <row r="269" s="13" customFormat="1">
      <c r="A269" s="13"/>
      <c r="B269" s="228"/>
      <c r="C269" s="229"/>
      <c r="D269" s="230" t="s">
        <v>149</v>
      </c>
      <c r="E269" s="231" t="s">
        <v>1</v>
      </c>
      <c r="F269" s="232" t="s">
        <v>263</v>
      </c>
      <c r="G269" s="229"/>
      <c r="H269" s="231" t="s">
        <v>1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149</v>
      </c>
      <c r="AU269" s="238" t="s">
        <v>85</v>
      </c>
      <c r="AV269" s="13" t="s">
        <v>83</v>
      </c>
      <c r="AW269" s="13" t="s">
        <v>31</v>
      </c>
      <c r="AX269" s="13" t="s">
        <v>75</v>
      </c>
      <c r="AY269" s="238" t="s">
        <v>141</v>
      </c>
    </row>
    <row r="270" s="13" customFormat="1">
      <c r="A270" s="13"/>
      <c r="B270" s="228"/>
      <c r="C270" s="229"/>
      <c r="D270" s="230" t="s">
        <v>149</v>
      </c>
      <c r="E270" s="231" t="s">
        <v>1</v>
      </c>
      <c r="F270" s="232" t="s">
        <v>308</v>
      </c>
      <c r="G270" s="229"/>
      <c r="H270" s="231" t="s">
        <v>1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149</v>
      </c>
      <c r="AU270" s="238" t="s">
        <v>85</v>
      </c>
      <c r="AV270" s="13" t="s">
        <v>83</v>
      </c>
      <c r="AW270" s="13" t="s">
        <v>31</v>
      </c>
      <c r="AX270" s="13" t="s">
        <v>75</v>
      </c>
      <c r="AY270" s="238" t="s">
        <v>141</v>
      </c>
    </row>
    <row r="271" s="14" customFormat="1">
      <c r="A271" s="14"/>
      <c r="B271" s="239"/>
      <c r="C271" s="240"/>
      <c r="D271" s="230" t="s">
        <v>149</v>
      </c>
      <c r="E271" s="241" t="s">
        <v>1</v>
      </c>
      <c r="F271" s="242" t="s">
        <v>309</v>
      </c>
      <c r="G271" s="240"/>
      <c r="H271" s="243">
        <v>3.6000000000000001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9" t="s">
        <v>149</v>
      </c>
      <c r="AU271" s="249" t="s">
        <v>85</v>
      </c>
      <c r="AV271" s="14" t="s">
        <v>85</v>
      </c>
      <c r="AW271" s="14" t="s">
        <v>31</v>
      </c>
      <c r="AX271" s="14" t="s">
        <v>83</v>
      </c>
      <c r="AY271" s="249" t="s">
        <v>141</v>
      </c>
    </row>
    <row r="272" s="2" customFormat="1" ht="16.5" customHeight="1">
      <c r="A272" s="38"/>
      <c r="B272" s="39"/>
      <c r="C272" s="215" t="s">
        <v>310</v>
      </c>
      <c r="D272" s="215" t="s">
        <v>143</v>
      </c>
      <c r="E272" s="216" t="s">
        <v>311</v>
      </c>
      <c r="F272" s="217" t="s">
        <v>312</v>
      </c>
      <c r="G272" s="218" t="s">
        <v>146</v>
      </c>
      <c r="H272" s="219">
        <v>0.52000000000000002</v>
      </c>
      <c r="I272" s="220"/>
      <c r="J272" s="219">
        <f>ROUND(I272*H272,2)</f>
        <v>0</v>
      </c>
      <c r="K272" s="221"/>
      <c r="L272" s="44"/>
      <c r="M272" s="222" t="s">
        <v>1</v>
      </c>
      <c r="N272" s="223" t="s">
        <v>40</v>
      </c>
      <c r="O272" s="91"/>
      <c r="P272" s="224">
        <f>O272*H272</f>
        <v>0</v>
      </c>
      <c r="Q272" s="224">
        <v>2.5020099999999998</v>
      </c>
      <c r="R272" s="224">
        <f>Q272*H272</f>
        <v>1.3010451999999999</v>
      </c>
      <c r="S272" s="224">
        <v>0</v>
      </c>
      <c r="T272" s="225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6" t="s">
        <v>147</v>
      </c>
      <c r="AT272" s="226" t="s">
        <v>143</v>
      </c>
      <c r="AU272" s="226" t="s">
        <v>85</v>
      </c>
      <c r="AY272" s="17" t="s">
        <v>141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7" t="s">
        <v>83</v>
      </c>
      <c r="BK272" s="227">
        <f>ROUND(I272*H272,2)</f>
        <v>0</v>
      </c>
      <c r="BL272" s="17" t="s">
        <v>147</v>
      </c>
      <c r="BM272" s="226" t="s">
        <v>313</v>
      </c>
    </row>
    <row r="273" s="13" customFormat="1">
      <c r="A273" s="13"/>
      <c r="B273" s="228"/>
      <c r="C273" s="229"/>
      <c r="D273" s="230" t="s">
        <v>149</v>
      </c>
      <c r="E273" s="231" t="s">
        <v>1</v>
      </c>
      <c r="F273" s="232" t="s">
        <v>153</v>
      </c>
      <c r="G273" s="229"/>
      <c r="H273" s="231" t="s">
        <v>1</v>
      </c>
      <c r="I273" s="233"/>
      <c r="J273" s="229"/>
      <c r="K273" s="229"/>
      <c r="L273" s="234"/>
      <c r="M273" s="235"/>
      <c r="N273" s="236"/>
      <c r="O273" s="236"/>
      <c r="P273" s="236"/>
      <c r="Q273" s="236"/>
      <c r="R273" s="236"/>
      <c r="S273" s="236"/>
      <c r="T273" s="23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8" t="s">
        <v>149</v>
      </c>
      <c r="AU273" s="238" t="s">
        <v>85</v>
      </c>
      <c r="AV273" s="13" t="s">
        <v>83</v>
      </c>
      <c r="AW273" s="13" t="s">
        <v>31</v>
      </c>
      <c r="AX273" s="13" t="s">
        <v>75</v>
      </c>
      <c r="AY273" s="238" t="s">
        <v>141</v>
      </c>
    </row>
    <row r="274" s="13" customFormat="1">
      <c r="A274" s="13"/>
      <c r="B274" s="228"/>
      <c r="C274" s="229"/>
      <c r="D274" s="230" t="s">
        <v>149</v>
      </c>
      <c r="E274" s="231" t="s">
        <v>1</v>
      </c>
      <c r="F274" s="232" t="s">
        <v>263</v>
      </c>
      <c r="G274" s="229"/>
      <c r="H274" s="231" t="s">
        <v>1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149</v>
      </c>
      <c r="AU274" s="238" t="s">
        <v>85</v>
      </c>
      <c r="AV274" s="13" t="s">
        <v>83</v>
      </c>
      <c r="AW274" s="13" t="s">
        <v>31</v>
      </c>
      <c r="AX274" s="13" t="s">
        <v>75</v>
      </c>
      <c r="AY274" s="238" t="s">
        <v>141</v>
      </c>
    </row>
    <row r="275" s="13" customFormat="1">
      <c r="A275" s="13"/>
      <c r="B275" s="228"/>
      <c r="C275" s="229"/>
      <c r="D275" s="230" t="s">
        <v>149</v>
      </c>
      <c r="E275" s="231" t="s">
        <v>1</v>
      </c>
      <c r="F275" s="232" t="s">
        <v>308</v>
      </c>
      <c r="G275" s="229"/>
      <c r="H275" s="231" t="s">
        <v>1</v>
      </c>
      <c r="I275" s="233"/>
      <c r="J275" s="229"/>
      <c r="K275" s="229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149</v>
      </c>
      <c r="AU275" s="238" t="s">
        <v>85</v>
      </c>
      <c r="AV275" s="13" t="s">
        <v>83</v>
      </c>
      <c r="AW275" s="13" t="s">
        <v>31</v>
      </c>
      <c r="AX275" s="13" t="s">
        <v>75</v>
      </c>
      <c r="AY275" s="238" t="s">
        <v>141</v>
      </c>
    </row>
    <row r="276" s="14" customFormat="1">
      <c r="A276" s="14"/>
      <c r="B276" s="239"/>
      <c r="C276" s="240"/>
      <c r="D276" s="230" t="s">
        <v>149</v>
      </c>
      <c r="E276" s="241" t="s">
        <v>1</v>
      </c>
      <c r="F276" s="242" t="s">
        <v>314</v>
      </c>
      <c r="G276" s="240"/>
      <c r="H276" s="243">
        <v>0.52000000000000002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149</v>
      </c>
      <c r="AU276" s="249" t="s">
        <v>85</v>
      </c>
      <c r="AV276" s="14" t="s">
        <v>85</v>
      </c>
      <c r="AW276" s="14" t="s">
        <v>31</v>
      </c>
      <c r="AX276" s="14" t="s">
        <v>83</v>
      </c>
      <c r="AY276" s="249" t="s">
        <v>141</v>
      </c>
    </row>
    <row r="277" s="2" customFormat="1" ht="24.15" customHeight="1">
      <c r="A277" s="38"/>
      <c r="B277" s="39"/>
      <c r="C277" s="215" t="s">
        <v>315</v>
      </c>
      <c r="D277" s="215" t="s">
        <v>143</v>
      </c>
      <c r="E277" s="216" t="s">
        <v>316</v>
      </c>
      <c r="F277" s="217" t="s">
        <v>317</v>
      </c>
      <c r="G277" s="218" t="s">
        <v>163</v>
      </c>
      <c r="H277" s="219">
        <v>1.8</v>
      </c>
      <c r="I277" s="220"/>
      <c r="J277" s="219">
        <f>ROUND(I277*H277,2)</f>
        <v>0</v>
      </c>
      <c r="K277" s="221"/>
      <c r="L277" s="44"/>
      <c r="M277" s="222" t="s">
        <v>1</v>
      </c>
      <c r="N277" s="223" t="s">
        <v>40</v>
      </c>
      <c r="O277" s="91"/>
      <c r="P277" s="224">
        <f>O277*H277</f>
        <v>0</v>
      </c>
      <c r="Q277" s="224">
        <v>0.0053299999999999997</v>
      </c>
      <c r="R277" s="224">
        <f>Q277*H277</f>
        <v>0.0095940000000000001</v>
      </c>
      <c r="S277" s="224">
        <v>0</v>
      </c>
      <c r="T277" s="225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6" t="s">
        <v>147</v>
      </c>
      <c r="AT277" s="226" t="s">
        <v>143</v>
      </c>
      <c r="AU277" s="226" t="s">
        <v>85</v>
      </c>
      <c r="AY277" s="17" t="s">
        <v>141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7" t="s">
        <v>83</v>
      </c>
      <c r="BK277" s="227">
        <f>ROUND(I277*H277,2)</f>
        <v>0</v>
      </c>
      <c r="BL277" s="17" t="s">
        <v>147</v>
      </c>
      <c r="BM277" s="226" t="s">
        <v>318</v>
      </c>
    </row>
    <row r="278" s="14" customFormat="1">
      <c r="A278" s="14"/>
      <c r="B278" s="239"/>
      <c r="C278" s="240"/>
      <c r="D278" s="230" t="s">
        <v>149</v>
      </c>
      <c r="E278" s="241" t="s">
        <v>1</v>
      </c>
      <c r="F278" s="242" t="s">
        <v>319</v>
      </c>
      <c r="G278" s="240"/>
      <c r="H278" s="243">
        <v>1.8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9" t="s">
        <v>149</v>
      </c>
      <c r="AU278" s="249" t="s">
        <v>85</v>
      </c>
      <c r="AV278" s="14" t="s">
        <v>85</v>
      </c>
      <c r="AW278" s="14" t="s">
        <v>31</v>
      </c>
      <c r="AX278" s="14" t="s">
        <v>83</v>
      </c>
      <c r="AY278" s="249" t="s">
        <v>141</v>
      </c>
    </row>
    <row r="279" s="2" customFormat="1" ht="24.15" customHeight="1">
      <c r="A279" s="38"/>
      <c r="B279" s="39"/>
      <c r="C279" s="215" t="s">
        <v>320</v>
      </c>
      <c r="D279" s="215" t="s">
        <v>143</v>
      </c>
      <c r="E279" s="216" t="s">
        <v>321</v>
      </c>
      <c r="F279" s="217" t="s">
        <v>322</v>
      </c>
      <c r="G279" s="218" t="s">
        <v>163</v>
      </c>
      <c r="H279" s="219">
        <v>1.8</v>
      </c>
      <c r="I279" s="220"/>
      <c r="J279" s="219">
        <f>ROUND(I279*H279,2)</f>
        <v>0</v>
      </c>
      <c r="K279" s="221"/>
      <c r="L279" s="44"/>
      <c r="M279" s="222" t="s">
        <v>1</v>
      </c>
      <c r="N279" s="223" t="s">
        <v>40</v>
      </c>
      <c r="O279" s="91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6" t="s">
        <v>147</v>
      </c>
      <c r="AT279" s="226" t="s">
        <v>143</v>
      </c>
      <c r="AU279" s="226" t="s">
        <v>85</v>
      </c>
      <c r="AY279" s="17" t="s">
        <v>141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7" t="s">
        <v>83</v>
      </c>
      <c r="BK279" s="227">
        <f>ROUND(I279*H279,2)</f>
        <v>0</v>
      </c>
      <c r="BL279" s="17" t="s">
        <v>147</v>
      </c>
      <c r="BM279" s="226" t="s">
        <v>323</v>
      </c>
    </row>
    <row r="280" s="2" customFormat="1" ht="16.5" customHeight="1">
      <c r="A280" s="38"/>
      <c r="B280" s="39"/>
      <c r="C280" s="215" t="s">
        <v>324</v>
      </c>
      <c r="D280" s="215" t="s">
        <v>143</v>
      </c>
      <c r="E280" s="216" t="s">
        <v>325</v>
      </c>
      <c r="F280" s="217" t="s">
        <v>326</v>
      </c>
      <c r="G280" s="218" t="s">
        <v>183</v>
      </c>
      <c r="H280" s="219">
        <v>0.029999999999999999</v>
      </c>
      <c r="I280" s="220"/>
      <c r="J280" s="219">
        <f>ROUND(I280*H280,2)</f>
        <v>0</v>
      </c>
      <c r="K280" s="221"/>
      <c r="L280" s="44"/>
      <c r="M280" s="222" t="s">
        <v>1</v>
      </c>
      <c r="N280" s="223" t="s">
        <v>40</v>
      </c>
      <c r="O280" s="91"/>
      <c r="P280" s="224">
        <f>O280*H280</f>
        <v>0</v>
      </c>
      <c r="Q280" s="224">
        <v>1.06277</v>
      </c>
      <c r="R280" s="224">
        <f>Q280*H280</f>
        <v>0.031883099999999998</v>
      </c>
      <c r="S280" s="224">
        <v>0</v>
      </c>
      <c r="T280" s="225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6" t="s">
        <v>147</v>
      </c>
      <c r="AT280" s="226" t="s">
        <v>143</v>
      </c>
      <c r="AU280" s="226" t="s">
        <v>85</v>
      </c>
      <c r="AY280" s="17" t="s">
        <v>141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7" t="s">
        <v>83</v>
      </c>
      <c r="BK280" s="227">
        <f>ROUND(I280*H280,2)</f>
        <v>0</v>
      </c>
      <c r="BL280" s="17" t="s">
        <v>147</v>
      </c>
      <c r="BM280" s="226" t="s">
        <v>327</v>
      </c>
    </row>
    <row r="281" s="13" customFormat="1">
      <c r="A281" s="13"/>
      <c r="B281" s="228"/>
      <c r="C281" s="229"/>
      <c r="D281" s="230" t="s">
        <v>149</v>
      </c>
      <c r="E281" s="231" t="s">
        <v>1</v>
      </c>
      <c r="F281" s="232" t="s">
        <v>153</v>
      </c>
      <c r="G281" s="229"/>
      <c r="H281" s="231" t="s">
        <v>1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8" t="s">
        <v>149</v>
      </c>
      <c r="AU281" s="238" t="s">
        <v>85</v>
      </c>
      <c r="AV281" s="13" t="s">
        <v>83</v>
      </c>
      <c r="AW281" s="13" t="s">
        <v>31</v>
      </c>
      <c r="AX281" s="13" t="s">
        <v>75</v>
      </c>
      <c r="AY281" s="238" t="s">
        <v>141</v>
      </c>
    </row>
    <row r="282" s="13" customFormat="1">
      <c r="A282" s="13"/>
      <c r="B282" s="228"/>
      <c r="C282" s="229"/>
      <c r="D282" s="230" t="s">
        <v>149</v>
      </c>
      <c r="E282" s="231" t="s">
        <v>1</v>
      </c>
      <c r="F282" s="232" t="s">
        <v>263</v>
      </c>
      <c r="G282" s="229"/>
      <c r="H282" s="231" t="s">
        <v>1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149</v>
      </c>
      <c r="AU282" s="238" t="s">
        <v>85</v>
      </c>
      <c r="AV282" s="13" t="s">
        <v>83</v>
      </c>
      <c r="AW282" s="13" t="s">
        <v>31</v>
      </c>
      <c r="AX282" s="13" t="s">
        <v>75</v>
      </c>
      <c r="AY282" s="238" t="s">
        <v>141</v>
      </c>
    </row>
    <row r="283" s="13" customFormat="1">
      <c r="A283" s="13"/>
      <c r="B283" s="228"/>
      <c r="C283" s="229"/>
      <c r="D283" s="230" t="s">
        <v>149</v>
      </c>
      <c r="E283" s="231" t="s">
        <v>1</v>
      </c>
      <c r="F283" s="232" t="s">
        <v>328</v>
      </c>
      <c r="G283" s="229"/>
      <c r="H283" s="231" t="s">
        <v>1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149</v>
      </c>
      <c r="AU283" s="238" t="s">
        <v>85</v>
      </c>
      <c r="AV283" s="13" t="s">
        <v>83</v>
      </c>
      <c r="AW283" s="13" t="s">
        <v>31</v>
      </c>
      <c r="AX283" s="13" t="s">
        <v>75</v>
      </c>
      <c r="AY283" s="238" t="s">
        <v>141</v>
      </c>
    </row>
    <row r="284" s="14" customFormat="1">
      <c r="A284" s="14"/>
      <c r="B284" s="239"/>
      <c r="C284" s="240"/>
      <c r="D284" s="230" t="s">
        <v>149</v>
      </c>
      <c r="E284" s="241" t="s">
        <v>1</v>
      </c>
      <c r="F284" s="242" t="s">
        <v>329</v>
      </c>
      <c r="G284" s="240"/>
      <c r="H284" s="243">
        <v>0.029999999999999999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9" t="s">
        <v>149</v>
      </c>
      <c r="AU284" s="249" t="s">
        <v>85</v>
      </c>
      <c r="AV284" s="14" t="s">
        <v>85</v>
      </c>
      <c r="AW284" s="14" t="s">
        <v>31</v>
      </c>
      <c r="AX284" s="14" t="s">
        <v>83</v>
      </c>
      <c r="AY284" s="249" t="s">
        <v>141</v>
      </c>
    </row>
    <row r="285" s="2" customFormat="1" ht="24.15" customHeight="1">
      <c r="A285" s="38"/>
      <c r="B285" s="39"/>
      <c r="C285" s="215" t="s">
        <v>330</v>
      </c>
      <c r="D285" s="215" t="s">
        <v>143</v>
      </c>
      <c r="E285" s="216" t="s">
        <v>331</v>
      </c>
      <c r="F285" s="217" t="s">
        <v>332</v>
      </c>
      <c r="G285" s="218" t="s">
        <v>183</v>
      </c>
      <c r="H285" s="219">
        <v>0.040000000000000001</v>
      </c>
      <c r="I285" s="220"/>
      <c r="J285" s="219">
        <f>ROUND(I285*H285,2)</f>
        <v>0</v>
      </c>
      <c r="K285" s="221"/>
      <c r="L285" s="44"/>
      <c r="M285" s="222" t="s">
        <v>1</v>
      </c>
      <c r="N285" s="223" t="s">
        <v>40</v>
      </c>
      <c r="O285" s="91"/>
      <c r="P285" s="224">
        <f>O285*H285</f>
        <v>0</v>
      </c>
      <c r="Q285" s="224">
        <v>0.019539999999999998</v>
      </c>
      <c r="R285" s="224">
        <f>Q285*H285</f>
        <v>0.00078159999999999992</v>
      </c>
      <c r="S285" s="224">
        <v>0</v>
      </c>
      <c r="T285" s="225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6" t="s">
        <v>147</v>
      </c>
      <c r="AT285" s="226" t="s">
        <v>143</v>
      </c>
      <c r="AU285" s="226" t="s">
        <v>85</v>
      </c>
      <c r="AY285" s="17" t="s">
        <v>141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7" t="s">
        <v>83</v>
      </c>
      <c r="BK285" s="227">
        <f>ROUND(I285*H285,2)</f>
        <v>0</v>
      </c>
      <c r="BL285" s="17" t="s">
        <v>147</v>
      </c>
      <c r="BM285" s="226" t="s">
        <v>333</v>
      </c>
    </row>
    <row r="286" s="13" customFormat="1">
      <c r="A286" s="13"/>
      <c r="B286" s="228"/>
      <c r="C286" s="229"/>
      <c r="D286" s="230" t="s">
        <v>149</v>
      </c>
      <c r="E286" s="231" t="s">
        <v>1</v>
      </c>
      <c r="F286" s="232" t="s">
        <v>153</v>
      </c>
      <c r="G286" s="229"/>
      <c r="H286" s="231" t="s">
        <v>1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149</v>
      </c>
      <c r="AU286" s="238" t="s">
        <v>85</v>
      </c>
      <c r="AV286" s="13" t="s">
        <v>83</v>
      </c>
      <c r="AW286" s="13" t="s">
        <v>31</v>
      </c>
      <c r="AX286" s="13" t="s">
        <v>75</v>
      </c>
      <c r="AY286" s="238" t="s">
        <v>141</v>
      </c>
    </row>
    <row r="287" s="13" customFormat="1">
      <c r="A287" s="13"/>
      <c r="B287" s="228"/>
      <c r="C287" s="229"/>
      <c r="D287" s="230" t="s">
        <v>149</v>
      </c>
      <c r="E287" s="231" t="s">
        <v>1</v>
      </c>
      <c r="F287" s="232" t="s">
        <v>263</v>
      </c>
      <c r="G287" s="229"/>
      <c r="H287" s="231" t="s">
        <v>1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8" t="s">
        <v>149</v>
      </c>
      <c r="AU287" s="238" t="s">
        <v>85</v>
      </c>
      <c r="AV287" s="13" t="s">
        <v>83</v>
      </c>
      <c r="AW287" s="13" t="s">
        <v>31</v>
      </c>
      <c r="AX287" s="13" t="s">
        <v>75</v>
      </c>
      <c r="AY287" s="238" t="s">
        <v>141</v>
      </c>
    </row>
    <row r="288" s="13" customFormat="1">
      <c r="A288" s="13"/>
      <c r="B288" s="228"/>
      <c r="C288" s="229"/>
      <c r="D288" s="230" t="s">
        <v>149</v>
      </c>
      <c r="E288" s="231" t="s">
        <v>1</v>
      </c>
      <c r="F288" s="232" t="s">
        <v>334</v>
      </c>
      <c r="G288" s="229"/>
      <c r="H288" s="231" t="s">
        <v>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149</v>
      </c>
      <c r="AU288" s="238" t="s">
        <v>85</v>
      </c>
      <c r="AV288" s="13" t="s">
        <v>83</v>
      </c>
      <c r="AW288" s="13" t="s">
        <v>31</v>
      </c>
      <c r="AX288" s="13" t="s">
        <v>75</v>
      </c>
      <c r="AY288" s="238" t="s">
        <v>141</v>
      </c>
    </row>
    <row r="289" s="13" customFormat="1">
      <c r="A289" s="13"/>
      <c r="B289" s="228"/>
      <c r="C289" s="229"/>
      <c r="D289" s="230" t="s">
        <v>149</v>
      </c>
      <c r="E289" s="231" t="s">
        <v>1</v>
      </c>
      <c r="F289" s="232" t="s">
        <v>308</v>
      </c>
      <c r="G289" s="229"/>
      <c r="H289" s="231" t="s">
        <v>1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149</v>
      </c>
      <c r="AU289" s="238" t="s">
        <v>85</v>
      </c>
      <c r="AV289" s="13" t="s">
        <v>83</v>
      </c>
      <c r="AW289" s="13" t="s">
        <v>31</v>
      </c>
      <c r="AX289" s="13" t="s">
        <v>75</v>
      </c>
      <c r="AY289" s="238" t="s">
        <v>141</v>
      </c>
    </row>
    <row r="290" s="14" customFormat="1">
      <c r="A290" s="14"/>
      <c r="B290" s="239"/>
      <c r="C290" s="240"/>
      <c r="D290" s="230" t="s">
        <v>149</v>
      </c>
      <c r="E290" s="241" t="s">
        <v>1</v>
      </c>
      <c r="F290" s="242" t="s">
        <v>335</v>
      </c>
      <c r="G290" s="240"/>
      <c r="H290" s="243">
        <v>0.040000000000000001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9" t="s">
        <v>149</v>
      </c>
      <c r="AU290" s="249" t="s">
        <v>85</v>
      </c>
      <c r="AV290" s="14" t="s">
        <v>85</v>
      </c>
      <c r="AW290" s="14" t="s">
        <v>31</v>
      </c>
      <c r="AX290" s="14" t="s">
        <v>83</v>
      </c>
      <c r="AY290" s="249" t="s">
        <v>141</v>
      </c>
    </row>
    <row r="291" s="2" customFormat="1" ht="21.75" customHeight="1">
      <c r="A291" s="38"/>
      <c r="B291" s="39"/>
      <c r="C291" s="261" t="s">
        <v>336</v>
      </c>
      <c r="D291" s="261" t="s">
        <v>180</v>
      </c>
      <c r="E291" s="262" t="s">
        <v>337</v>
      </c>
      <c r="F291" s="263" t="s">
        <v>338</v>
      </c>
      <c r="G291" s="264" t="s">
        <v>183</v>
      </c>
      <c r="H291" s="265">
        <v>0.040000000000000001</v>
      </c>
      <c r="I291" s="266"/>
      <c r="J291" s="265">
        <f>ROUND(I291*H291,2)</f>
        <v>0</v>
      </c>
      <c r="K291" s="267"/>
      <c r="L291" s="268"/>
      <c r="M291" s="269" t="s">
        <v>1</v>
      </c>
      <c r="N291" s="270" t="s">
        <v>40</v>
      </c>
      <c r="O291" s="91"/>
      <c r="P291" s="224">
        <f>O291*H291</f>
        <v>0</v>
      </c>
      <c r="Q291" s="224">
        <v>1</v>
      </c>
      <c r="R291" s="224">
        <f>Q291*H291</f>
        <v>0.040000000000000001</v>
      </c>
      <c r="S291" s="224">
        <v>0</v>
      </c>
      <c r="T291" s="225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6" t="s">
        <v>184</v>
      </c>
      <c r="AT291" s="226" t="s">
        <v>180</v>
      </c>
      <c r="AU291" s="226" t="s">
        <v>85</v>
      </c>
      <c r="AY291" s="17" t="s">
        <v>141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7" t="s">
        <v>83</v>
      </c>
      <c r="BK291" s="227">
        <f>ROUND(I291*H291,2)</f>
        <v>0</v>
      </c>
      <c r="BL291" s="17" t="s">
        <v>147</v>
      </c>
      <c r="BM291" s="226" t="s">
        <v>339</v>
      </c>
    </row>
    <row r="292" s="12" customFormat="1" ht="22.8" customHeight="1">
      <c r="A292" s="12"/>
      <c r="B292" s="199"/>
      <c r="C292" s="200"/>
      <c r="D292" s="201" t="s">
        <v>74</v>
      </c>
      <c r="E292" s="213" t="s">
        <v>340</v>
      </c>
      <c r="F292" s="213" t="s">
        <v>341</v>
      </c>
      <c r="G292" s="200"/>
      <c r="H292" s="200"/>
      <c r="I292" s="203"/>
      <c r="J292" s="214">
        <f>BK292</f>
        <v>0</v>
      </c>
      <c r="K292" s="200"/>
      <c r="L292" s="205"/>
      <c r="M292" s="206"/>
      <c r="N292" s="207"/>
      <c r="O292" s="207"/>
      <c r="P292" s="208">
        <f>SUM(P293:P299)</f>
        <v>0</v>
      </c>
      <c r="Q292" s="207"/>
      <c r="R292" s="208">
        <f>SUM(R293:R299)</f>
        <v>0</v>
      </c>
      <c r="S292" s="207"/>
      <c r="T292" s="209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0" t="s">
        <v>83</v>
      </c>
      <c r="AT292" s="211" t="s">
        <v>74</v>
      </c>
      <c r="AU292" s="211" t="s">
        <v>83</v>
      </c>
      <c r="AY292" s="210" t="s">
        <v>141</v>
      </c>
      <c r="BK292" s="212">
        <f>SUM(BK293:BK299)</f>
        <v>0</v>
      </c>
    </row>
    <row r="293" s="2" customFormat="1" ht="24.15" customHeight="1">
      <c r="A293" s="38"/>
      <c r="B293" s="39"/>
      <c r="C293" s="215" t="s">
        <v>342</v>
      </c>
      <c r="D293" s="215" t="s">
        <v>143</v>
      </c>
      <c r="E293" s="216" t="s">
        <v>343</v>
      </c>
      <c r="F293" s="217" t="s">
        <v>344</v>
      </c>
      <c r="G293" s="218" t="s">
        <v>146</v>
      </c>
      <c r="H293" s="219">
        <v>8.6300000000000008</v>
      </c>
      <c r="I293" s="220"/>
      <c r="J293" s="219">
        <f>ROUND(I293*H293,2)</f>
        <v>0</v>
      </c>
      <c r="K293" s="221"/>
      <c r="L293" s="44"/>
      <c r="M293" s="222" t="s">
        <v>1</v>
      </c>
      <c r="N293" s="223" t="s">
        <v>40</v>
      </c>
      <c r="O293" s="91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6" t="s">
        <v>147</v>
      </c>
      <c r="AT293" s="226" t="s">
        <v>143</v>
      </c>
      <c r="AU293" s="226" t="s">
        <v>85</v>
      </c>
      <c r="AY293" s="17" t="s">
        <v>141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7" t="s">
        <v>83</v>
      </c>
      <c r="BK293" s="227">
        <f>ROUND(I293*H293,2)</f>
        <v>0</v>
      </c>
      <c r="BL293" s="17" t="s">
        <v>147</v>
      </c>
      <c r="BM293" s="226" t="s">
        <v>345</v>
      </c>
    </row>
    <row r="294" s="13" customFormat="1">
      <c r="A294" s="13"/>
      <c r="B294" s="228"/>
      <c r="C294" s="229"/>
      <c r="D294" s="230" t="s">
        <v>149</v>
      </c>
      <c r="E294" s="231" t="s">
        <v>1</v>
      </c>
      <c r="F294" s="232" t="s">
        <v>346</v>
      </c>
      <c r="G294" s="229"/>
      <c r="H294" s="231" t="s">
        <v>1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149</v>
      </c>
      <c r="AU294" s="238" t="s">
        <v>85</v>
      </c>
      <c r="AV294" s="13" t="s">
        <v>83</v>
      </c>
      <c r="AW294" s="13" t="s">
        <v>31</v>
      </c>
      <c r="AX294" s="13" t="s">
        <v>75</v>
      </c>
      <c r="AY294" s="238" t="s">
        <v>141</v>
      </c>
    </row>
    <row r="295" s="13" customFormat="1">
      <c r="A295" s="13"/>
      <c r="B295" s="228"/>
      <c r="C295" s="229"/>
      <c r="D295" s="230" t="s">
        <v>149</v>
      </c>
      <c r="E295" s="231" t="s">
        <v>1</v>
      </c>
      <c r="F295" s="232" t="s">
        <v>165</v>
      </c>
      <c r="G295" s="229"/>
      <c r="H295" s="231" t="s">
        <v>1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8" t="s">
        <v>149</v>
      </c>
      <c r="AU295" s="238" t="s">
        <v>85</v>
      </c>
      <c r="AV295" s="13" t="s">
        <v>83</v>
      </c>
      <c r="AW295" s="13" t="s">
        <v>31</v>
      </c>
      <c r="AX295" s="13" t="s">
        <v>75</v>
      </c>
      <c r="AY295" s="238" t="s">
        <v>141</v>
      </c>
    </row>
    <row r="296" s="14" customFormat="1">
      <c r="A296" s="14"/>
      <c r="B296" s="239"/>
      <c r="C296" s="240"/>
      <c r="D296" s="230" t="s">
        <v>149</v>
      </c>
      <c r="E296" s="241" t="s">
        <v>1</v>
      </c>
      <c r="F296" s="242" t="s">
        <v>347</v>
      </c>
      <c r="G296" s="240"/>
      <c r="H296" s="243">
        <v>1.79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9" t="s">
        <v>149</v>
      </c>
      <c r="AU296" s="249" t="s">
        <v>85</v>
      </c>
      <c r="AV296" s="14" t="s">
        <v>85</v>
      </c>
      <c r="AW296" s="14" t="s">
        <v>31</v>
      </c>
      <c r="AX296" s="14" t="s">
        <v>75</v>
      </c>
      <c r="AY296" s="249" t="s">
        <v>141</v>
      </c>
    </row>
    <row r="297" s="13" customFormat="1">
      <c r="A297" s="13"/>
      <c r="B297" s="228"/>
      <c r="C297" s="229"/>
      <c r="D297" s="230" t="s">
        <v>149</v>
      </c>
      <c r="E297" s="231" t="s">
        <v>1</v>
      </c>
      <c r="F297" s="232" t="s">
        <v>167</v>
      </c>
      <c r="G297" s="229"/>
      <c r="H297" s="231" t="s">
        <v>1</v>
      </c>
      <c r="I297" s="233"/>
      <c r="J297" s="229"/>
      <c r="K297" s="229"/>
      <c r="L297" s="234"/>
      <c r="M297" s="235"/>
      <c r="N297" s="236"/>
      <c r="O297" s="236"/>
      <c r="P297" s="236"/>
      <c r="Q297" s="236"/>
      <c r="R297" s="236"/>
      <c r="S297" s="236"/>
      <c r="T297" s="23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8" t="s">
        <v>149</v>
      </c>
      <c r="AU297" s="238" t="s">
        <v>85</v>
      </c>
      <c r="AV297" s="13" t="s">
        <v>83</v>
      </c>
      <c r="AW297" s="13" t="s">
        <v>31</v>
      </c>
      <c r="AX297" s="13" t="s">
        <v>75</v>
      </c>
      <c r="AY297" s="238" t="s">
        <v>141</v>
      </c>
    </row>
    <row r="298" s="14" customFormat="1">
      <c r="A298" s="14"/>
      <c r="B298" s="239"/>
      <c r="C298" s="240"/>
      <c r="D298" s="230" t="s">
        <v>149</v>
      </c>
      <c r="E298" s="241" t="s">
        <v>1</v>
      </c>
      <c r="F298" s="242" t="s">
        <v>348</v>
      </c>
      <c r="G298" s="240"/>
      <c r="H298" s="243">
        <v>6.8399999999999999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9" t="s">
        <v>149</v>
      </c>
      <c r="AU298" s="249" t="s">
        <v>85</v>
      </c>
      <c r="AV298" s="14" t="s">
        <v>85</v>
      </c>
      <c r="AW298" s="14" t="s">
        <v>31</v>
      </c>
      <c r="AX298" s="14" t="s">
        <v>75</v>
      </c>
      <c r="AY298" s="249" t="s">
        <v>141</v>
      </c>
    </row>
    <row r="299" s="15" customFormat="1">
      <c r="A299" s="15"/>
      <c r="B299" s="250"/>
      <c r="C299" s="251"/>
      <c r="D299" s="230" t="s">
        <v>149</v>
      </c>
      <c r="E299" s="252" t="s">
        <v>1</v>
      </c>
      <c r="F299" s="253" t="s">
        <v>155</v>
      </c>
      <c r="G299" s="251"/>
      <c r="H299" s="254">
        <v>8.629999999999999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0" t="s">
        <v>149</v>
      </c>
      <c r="AU299" s="260" t="s">
        <v>85</v>
      </c>
      <c r="AV299" s="15" t="s">
        <v>147</v>
      </c>
      <c r="AW299" s="15" t="s">
        <v>31</v>
      </c>
      <c r="AX299" s="15" t="s">
        <v>83</v>
      </c>
      <c r="AY299" s="260" t="s">
        <v>141</v>
      </c>
    </row>
    <row r="300" s="12" customFormat="1" ht="22.8" customHeight="1">
      <c r="A300" s="12"/>
      <c r="B300" s="199"/>
      <c r="C300" s="200"/>
      <c r="D300" s="201" t="s">
        <v>74</v>
      </c>
      <c r="E300" s="213" t="s">
        <v>172</v>
      </c>
      <c r="F300" s="213" t="s">
        <v>349</v>
      </c>
      <c r="G300" s="200"/>
      <c r="H300" s="200"/>
      <c r="I300" s="203"/>
      <c r="J300" s="214">
        <f>BK300</f>
        <v>0</v>
      </c>
      <c r="K300" s="200"/>
      <c r="L300" s="205"/>
      <c r="M300" s="206"/>
      <c r="N300" s="207"/>
      <c r="O300" s="207"/>
      <c r="P300" s="208">
        <f>SUM(P301:P330)</f>
        <v>0</v>
      </c>
      <c r="Q300" s="207"/>
      <c r="R300" s="208">
        <f>SUM(R301:R330)</f>
        <v>0</v>
      </c>
      <c r="S300" s="207"/>
      <c r="T300" s="209">
        <f>SUM(T301:T330)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0" t="s">
        <v>83</v>
      </c>
      <c r="AT300" s="211" t="s">
        <v>74</v>
      </c>
      <c r="AU300" s="211" t="s">
        <v>83</v>
      </c>
      <c r="AY300" s="210" t="s">
        <v>141</v>
      </c>
      <c r="BK300" s="212">
        <f>SUM(BK301:BK330)</f>
        <v>0</v>
      </c>
    </row>
    <row r="301" s="2" customFormat="1" ht="21.75" customHeight="1">
      <c r="A301" s="38"/>
      <c r="B301" s="39"/>
      <c r="C301" s="215" t="s">
        <v>350</v>
      </c>
      <c r="D301" s="215" t="s">
        <v>143</v>
      </c>
      <c r="E301" s="216" t="s">
        <v>351</v>
      </c>
      <c r="F301" s="217" t="s">
        <v>352</v>
      </c>
      <c r="G301" s="218" t="s">
        <v>163</v>
      </c>
      <c r="H301" s="219">
        <v>38</v>
      </c>
      <c r="I301" s="220"/>
      <c r="J301" s="219">
        <f>ROUND(I301*H301,2)</f>
        <v>0</v>
      </c>
      <c r="K301" s="221"/>
      <c r="L301" s="44"/>
      <c r="M301" s="222" t="s">
        <v>1</v>
      </c>
      <c r="N301" s="223" t="s">
        <v>40</v>
      </c>
      <c r="O301" s="91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6" t="s">
        <v>147</v>
      </c>
      <c r="AT301" s="226" t="s">
        <v>143</v>
      </c>
      <c r="AU301" s="226" t="s">
        <v>85</v>
      </c>
      <c r="AY301" s="17" t="s">
        <v>141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7" t="s">
        <v>83</v>
      </c>
      <c r="BK301" s="227">
        <f>ROUND(I301*H301,2)</f>
        <v>0</v>
      </c>
      <c r="BL301" s="17" t="s">
        <v>147</v>
      </c>
      <c r="BM301" s="226" t="s">
        <v>353</v>
      </c>
    </row>
    <row r="302" s="13" customFormat="1">
      <c r="A302" s="13"/>
      <c r="B302" s="228"/>
      <c r="C302" s="229"/>
      <c r="D302" s="230" t="s">
        <v>149</v>
      </c>
      <c r="E302" s="231" t="s">
        <v>1</v>
      </c>
      <c r="F302" s="232" t="s">
        <v>354</v>
      </c>
      <c r="G302" s="229"/>
      <c r="H302" s="231" t="s">
        <v>1</v>
      </c>
      <c r="I302" s="233"/>
      <c r="J302" s="229"/>
      <c r="K302" s="229"/>
      <c r="L302" s="234"/>
      <c r="M302" s="235"/>
      <c r="N302" s="236"/>
      <c r="O302" s="236"/>
      <c r="P302" s="236"/>
      <c r="Q302" s="236"/>
      <c r="R302" s="236"/>
      <c r="S302" s="236"/>
      <c r="T302" s="23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8" t="s">
        <v>149</v>
      </c>
      <c r="AU302" s="238" t="s">
        <v>85</v>
      </c>
      <c r="AV302" s="13" t="s">
        <v>83</v>
      </c>
      <c r="AW302" s="13" t="s">
        <v>31</v>
      </c>
      <c r="AX302" s="13" t="s">
        <v>75</v>
      </c>
      <c r="AY302" s="238" t="s">
        <v>141</v>
      </c>
    </row>
    <row r="303" s="13" customFormat="1">
      <c r="A303" s="13"/>
      <c r="B303" s="228"/>
      <c r="C303" s="229"/>
      <c r="D303" s="230" t="s">
        <v>149</v>
      </c>
      <c r="E303" s="231" t="s">
        <v>1</v>
      </c>
      <c r="F303" s="232" t="s">
        <v>165</v>
      </c>
      <c r="G303" s="229"/>
      <c r="H303" s="231" t="s">
        <v>1</v>
      </c>
      <c r="I303" s="233"/>
      <c r="J303" s="229"/>
      <c r="K303" s="229"/>
      <c r="L303" s="234"/>
      <c r="M303" s="235"/>
      <c r="N303" s="236"/>
      <c r="O303" s="236"/>
      <c r="P303" s="236"/>
      <c r="Q303" s="236"/>
      <c r="R303" s="236"/>
      <c r="S303" s="236"/>
      <c r="T303" s="23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8" t="s">
        <v>149</v>
      </c>
      <c r="AU303" s="238" t="s">
        <v>85</v>
      </c>
      <c r="AV303" s="13" t="s">
        <v>83</v>
      </c>
      <c r="AW303" s="13" t="s">
        <v>31</v>
      </c>
      <c r="AX303" s="13" t="s">
        <v>75</v>
      </c>
      <c r="AY303" s="238" t="s">
        <v>141</v>
      </c>
    </row>
    <row r="304" s="14" customFormat="1">
      <c r="A304" s="14"/>
      <c r="B304" s="239"/>
      <c r="C304" s="240"/>
      <c r="D304" s="230" t="s">
        <v>149</v>
      </c>
      <c r="E304" s="241" t="s">
        <v>1</v>
      </c>
      <c r="F304" s="242" t="s">
        <v>241</v>
      </c>
      <c r="G304" s="240"/>
      <c r="H304" s="243">
        <v>11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9" t="s">
        <v>149</v>
      </c>
      <c r="AU304" s="249" t="s">
        <v>85</v>
      </c>
      <c r="AV304" s="14" t="s">
        <v>85</v>
      </c>
      <c r="AW304" s="14" t="s">
        <v>31</v>
      </c>
      <c r="AX304" s="14" t="s">
        <v>75</v>
      </c>
      <c r="AY304" s="249" t="s">
        <v>141</v>
      </c>
    </row>
    <row r="305" s="13" customFormat="1">
      <c r="A305" s="13"/>
      <c r="B305" s="228"/>
      <c r="C305" s="229"/>
      <c r="D305" s="230" t="s">
        <v>149</v>
      </c>
      <c r="E305" s="231" t="s">
        <v>1</v>
      </c>
      <c r="F305" s="232" t="s">
        <v>167</v>
      </c>
      <c r="G305" s="229"/>
      <c r="H305" s="231" t="s">
        <v>1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8" t="s">
        <v>149</v>
      </c>
      <c r="AU305" s="238" t="s">
        <v>85</v>
      </c>
      <c r="AV305" s="13" t="s">
        <v>83</v>
      </c>
      <c r="AW305" s="13" t="s">
        <v>31</v>
      </c>
      <c r="AX305" s="13" t="s">
        <v>75</v>
      </c>
      <c r="AY305" s="238" t="s">
        <v>141</v>
      </c>
    </row>
    <row r="306" s="14" customFormat="1">
      <c r="A306" s="14"/>
      <c r="B306" s="239"/>
      <c r="C306" s="240"/>
      <c r="D306" s="230" t="s">
        <v>149</v>
      </c>
      <c r="E306" s="241" t="s">
        <v>1</v>
      </c>
      <c r="F306" s="242" t="s">
        <v>242</v>
      </c>
      <c r="G306" s="240"/>
      <c r="H306" s="243">
        <v>27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9" t="s">
        <v>149</v>
      </c>
      <c r="AU306" s="249" t="s">
        <v>85</v>
      </c>
      <c r="AV306" s="14" t="s">
        <v>85</v>
      </c>
      <c r="AW306" s="14" t="s">
        <v>31</v>
      </c>
      <c r="AX306" s="14" t="s">
        <v>75</v>
      </c>
      <c r="AY306" s="249" t="s">
        <v>141</v>
      </c>
    </row>
    <row r="307" s="15" customFormat="1">
      <c r="A307" s="15"/>
      <c r="B307" s="250"/>
      <c r="C307" s="251"/>
      <c r="D307" s="230" t="s">
        <v>149</v>
      </c>
      <c r="E307" s="252" t="s">
        <v>1</v>
      </c>
      <c r="F307" s="253" t="s">
        <v>155</v>
      </c>
      <c r="G307" s="251"/>
      <c r="H307" s="254">
        <v>38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0" t="s">
        <v>149</v>
      </c>
      <c r="AU307" s="260" t="s">
        <v>85</v>
      </c>
      <c r="AV307" s="15" t="s">
        <v>147</v>
      </c>
      <c r="AW307" s="15" t="s">
        <v>31</v>
      </c>
      <c r="AX307" s="15" t="s">
        <v>83</v>
      </c>
      <c r="AY307" s="260" t="s">
        <v>141</v>
      </c>
    </row>
    <row r="308" s="2" customFormat="1" ht="24.15" customHeight="1">
      <c r="A308" s="38"/>
      <c r="B308" s="39"/>
      <c r="C308" s="215" t="s">
        <v>355</v>
      </c>
      <c r="D308" s="215" t="s">
        <v>143</v>
      </c>
      <c r="E308" s="216" t="s">
        <v>356</v>
      </c>
      <c r="F308" s="217" t="s">
        <v>357</v>
      </c>
      <c r="G308" s="218" t="s">
        <v>163</v>
      </c>
      <c r="H308" s="219">
        <v>38</v>
      </c>
      <c r="I308" s="220"/>
      <c r="J308" s="219">
        <f>ROUND(I308*H308,2)</f>
        <v>0</v>
      </c>
      <c r="K308" s="221"/>
      <c r="L308" s="44"/>
      <c r="M308" s="222" t="s">
        <v>1</v>
      </c>
      <c r="N308" s="223" t="s">
        <v>40</v>
      </c>
      <c r="O308" s="91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6" t="s">
        <v>147</v>
      </c>
      <c r="AT308" s="226" t="s">
        <v>143</v>
      </c>
      <c r="AU308" s="226" t="s">
        <v>85</v>
      </c>
      <c r="AY308" s="17" t="s">
        <v>141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7" t="s">
        <v>83</v>
      </c>
      <c r="BK308" s="227">
        <f>ROUND(I308*H308,2)</f>
        <v>0</v>
      </c>
      <c r="BL308" s="17" t="s">
        <v>147</v>
      </c>
      <c r="BM308" s="226" t="s">
        <v>358</v>
      </c>
    </row>
    <row r="309" s="13" customFormat="1">
      <c r="A309" s="13"/>
      <c r="B309" s="228"/>
      <c r="C309" s="229"/>
      <c r="D309" s="230" t="s">
        <v>149</v>
      </c>
      <c r="E309" s="231" t="s">
        <v>1</v>
      </c>
      <c r="F309" s="232" t="s">
        <v>354</v>
      </c>
      <c r="G309" s="229"/>
      <c r="H309" s="231" t="s">
        <v>1</v>
      </c>
      <c r="I309" s="233"/>
      <c r="J309" s="229"/>
      <c r="K309" s="229"/>
      <c r="L309" s="234"/>
      <c r="M309" s="235"/>
      <c r="N309" s="236"/>
      <c r="O309" s="236"/>
      <c r="P309" s="236"/>
      <c r="Q309" s="236"/>
      <c r="R309" s="236"/>
      <c r="S309" s="236"/>
      <c r="T309" s="23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8" t="s">
        <v>149</v>
      </c>
      <c r="AU309" s="238" t="s">
        <v>85</v>
      </c>
      <c r="AV309" s="13" t="s">
        <v>83</v>
      </c>
      <c r="AW309" s="13" t="s">
        <v>31</v>
      </c>
      <c r="AX309" s="13" t="s">
        <v>75</v>
      </c>
      <c r="AY309" s="238" t="s">
        <v>141</v>
      </c>
    </row>
    <row r="310" s="13" customFormat="1">
      <c r="A310" s="13"/>
      <c r="B310" s="228"/>
      <c r="C310" s="229"/>
      <c r="D310" s="230" t="s">
        <v>149</v>
      </c>
      <c r="E310" s="231" t="s">
        <v>1</v>
      </c>
      <c r="F310" s="232" t="s">
        <v>165</v>
      </c>
      <c r="G310" s="229"/>
      <c r="H310" s="231" t="s">
        <v>1</v>
      </c>
      <c r="I310" s="233"/>
      <c r="J310" s="229"/>
      <c r="K310" s="229"/>
      <c r="L310" s="234"/>
      <c r="M310" s="235"/>
      <c r="N310" s="236"/>
      <c r="O310" s="236"/>
      <c r="P310" s="236"/>
      <c r="Q310" s="236"/>
      <c r="R310" s="236"/>
      <c r="S310" s="236"/>
      <c r="T310" s="23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8" t="s">
        <v>149</v>
      </c>
      <c r="AU310" s="238" t="s">
        <v>85</v>
      </c>
      <c r="AV310" s="13" t="s">
        <v>83</v>
      </c>
      <c r="AW310" s="13" t="s">
        <v>31</v>
      </c>
      <c r="AX310" s="13" t="s">
        <v>75</v>
      </c>
      <c r="AY310" s="238" t="s">
        <v>141</v>
      </c>
    </row>
    <row r="311" s="14" customFormat="1">
      <c r="A311" s="14"/>
      <c r="B311" s="239"/>
      <c r="C311" s="240"/>
      <c r="D311" s="230" t="s">
        <v>149</v>
      </c>
      <c r="E311" s="241" t="s">
        <v>1</v>
      </c>
      <c r="F311" s="242" t="s">
        <v>241</v>
      </c>
      <c r="G311" s="240"/>
      <c r="H311" s="243">
        <v>11</v>
      </c>
      <c r="I311" s="244"/>
      <c r="J311" s="240"/>
      <c r="K311" s="240"/>
      <c r="L311" s="245"/>
      <c r="M311" s="246"/>
      <c r="N311" s="247"/>
      <c r="O311" s="247"/>
      <c r="P311" s="247"/>
      <c r="Q311" s="247"/>
      <c r="R311" s="247"/>
      <c r="S311" s="247"/>
      <c r="T311" s="24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9" t="s">
        <v>149</v>
      </c>
      <c r="AU311" s="249" t="s">
        <v>85</v>
      </c>
      <c r="AV311" s="14" t="s">
        <v>85</v>
      </c>
      <c r="AW311" s="14" t="s">
        <v>31</v>
      </c>
      <c r="AX311" s="14" t="s">
        <v>75</v>
      </c>
      <c r="AY311" s="249" t="s">
        <v>141</v>
      </c>
    </row>
    <row r="312" s="13" customFormat="1">
      <c r="A312" s="13"/>
      <c r="B312" s="228"/>
      <c r="C312" s="229"/>
      <c r="D312" s="230" t="s">
        <v>149</v>
      </c>
      <c r="E312" s="231" t="s">
        <v>1</v>
      </c>
      <c r="F312" s="232" t="s">
        <v>167</v>
      </c>
      <c r="G312" s="229"/>
      <c r="H312" s="231" t="s">
        <v>1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149</v>
      </c>
      <c r="AU312" s="238" t="s">
        <v>85</v>
      </c>
      <c r="AV312" s="13" t="s">
        <v>83</v>
      </c>
      <c r="AW312" s="13" t="s">
        <v>31</v>
      </c>
      <c r="AX312" s="13" t="s">
        <v>75</v>
      </c>
      <c r="AY312" s="238" t="s">
        <v>141</v>
      </c>
    </row>
    <row r="313" s="14" customFormat="1">
      <c r="A313" s="14"/>
      <c r="B313" s="239"/>
      <c r="C313" s="240"/>
      <c r="D313" s="230" t="s">
        <v>149</v>
      </c>
      <c r="E313" s="241" t="s">
        <v>1</v>
      </c>
      <c r="F313" s="242" t="s">
        <v>242</v>
      </c>
      <c r="G313" s="240"/>
      <c r="H313" s="243">
        <v>27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9" t="s">
        <v>149</v>
      </c>
      <c r="AU313" s="249" t="s">
        <v>85</v>
      </c>
      <c r="AV313" s="14" t="s">
        <v>85</v>
      </c>
      <c r="AW313" s="14" t="s">
        <v>31</v>
      </c>
      <c r="AX313" s="14" t="s">
        <v>75</v>
      </c>
      <c r="AY313" s="249" t="s">
        <v>141</v>
      </c>
    </row>
    <row r="314" s="15" customFormat="1">
      <c r="A314" s="15"/>
      <c r="B314" s="250"/>
      <c r="C314" s="251"/>
      <c r="D314" s="230" t="s">
        <v>149</v>
      </c>
      <c r="E314" s="252" t="s">
        <v>1</v>
      </c>
      <c r="F314" s="253" t="s">
        <v>155</v>
      </c>
      <c r="G314" s="251"/>
      <c r="H314" s="254">
        <v>38</v>
      </c>
      <c r="I314" s="255"/>
      <c r="J314" s="251"/>
      <c r="K314" s="251"/>
      <c r="L314" s="256"/>
      <c r="M314" s="257"/>
      <c r="N314" s="258"/>
      <c r="O314" s="258"/>
      <c r="P314" s="258"/>
      <c r="Q314" s="258"/>
      <c r="R314" s="258"/>
      <c r="S314" s="258"/>
      <c r="T314" s="259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0" t="s">
        <v>149</v>
      </c>
      <c r="AU314" s="260" t="s">
        <v>85</v>
      </c>
      <c r="AV314" s="15" t="s">
        <v>147</v>
      </c>
      <c r="AW314" s="15" t="s">
        <v>31</v>
      </c>
      <c r="AX314" s="15" t="s">
        <v>83</v>
      </c>
      <c r="AY314" s="260" t="s">
        <v>141</v>
      </c>
    </row>
    <row r="315" s="2" customFormat="1" ht="24.15" customHeight="1">
      <c r="A315" s="38"/>
      <c r="B315" s="39"/>
      <c r="C315" s="215" t="s">
        <v>359</v>
      </c>
      <c r="D315" s="215" t="s">
        <v>143</v>
      </c>
      <c r="E315" s="216" t="s">
        <v>360</v>
      </c>
      <c r="F315" s="217" t="s">
        <v>361</v>
      </c>
      <c r="G315" s="218" t="s">
        <v>163</v>
      </c>
      <c r="H315" s="219">
        <v>47</v>
      </c>
      <c r="I315" s="220"/>
      <c r="J315" s="219">
        <f>ROUND(I315*H315,2)</f>
        <v>0</v>
      </c>
      <c r="K315" s="221"/>
      <c r="L315" s="44"/>
      <c r="M315" s="222" t="s">
        <v>1</v>
      </c>
      <c r="N315" s="223" t="s">
        <v>40</v>
      </c>
      <c r="O315" s="91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6" t="s">
        <v>147</v>
      </c>
      <c r="AT315" s="226" t="s">
        <v>143</v>
      </c>
      <c r="AU315" s="226" t="s">
        <v>85</v>
      </c>
      <c r="AY315" s="17" t="s">
        <v>141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7" t="s">
        <v>83</v>
      </c>
      <c r="BK315" s="227">
        <f>ROUND(I315*H315,2)</f>
        <v>0</v>
      </c>
      <c r="BL315" s="17" t="s">
        <v>147</v>
      </c>
      <c r="BM315" s="226" t="s">
        <v>362</v>
      </c>
    </row>
    <row r="316" s="13" customFormat="1">
      <c r="A316" s="13"/>
      <c r="B316" s="228"/>
      <c r="C316" s="229"/>
      <c r="D316" s="230" t="s">
        <v>149</v>
      </c>
      <c r="E316" s="231" t="s">
        <v>1</v>
      </c>
      <c r="F316" s="232" t="s">
        <v>363</v>
      </c>
      <c r="G316" s="229"/>
      <c r="H316" s="231" t="s">
        <v>1</v>
      </c>
      <c r="I316" s="233"/>
      <c r="J316" s="229"/>
      <c r="K316" s="229"/>
      <c r="L316" s="234"/>
      <c r="M316" s="235"/>
      <c r="N316" s="236"/>
      <c r="O316" s="236"/>
      <c r="P316" s="236"/>
      <c r="Q316" s="236"/>
      <c r="R316" s="236"/>
      <c r="S316" s="236"/>
      <c r="T316" s="23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8" t="s">
        <v>149</v>
      </c>
      <c r="AU316" s="238" t="s">
        <v>85</v>
      </c>
      <c r="AV316" s="13" t="s">
        <v>83</v>
      </c>
      <c r="AW316" s="13" t="s">
        <v>31</v>
      </c>
      <c r="AX316" s="13" t="s">
        <v>75</v>
      </c>
      <c r="AY316" s="238" t="s">
        <v>141</v>
      </c>
    </row>
    <row r="317" s="13" customFormat="1">
      <c r="A317" s="13"/>
      <c r="B317" s="228"/>
      <c r="C317" s="229"/>
      <c r="D317" s="230" t="s">
        <v>149</v>
      </c>
      <c r="E317" s="231" t="s">
        <v>1</v>
      </c>
      <c r="F317" s="232" t="s">
        <v>165</v>
      </c>
      <c r="G317" s="229"/>
      <c r="H317" s="231" t="s">
        <v>1</v>
      </c>
      <c r="I317" s="233"/>
      <c r="J317" s="229"/>
      <c r="K317" s="229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149</v>
      </c>
      <c r="AU317" s="238" t="s">
        <v>85</v>
      </c>
      <c r="AV317" s="13" t="s">
        <v>83</v>
      </c>
      <c r="AW317" s="13" t="s">
        <v>31</v>
      </c>
      <c r="AX317" s="13" t="s">
        <v>75</v>
      </c>
      <c r="AY317" s="238" t="s">
        <v>141</v>
      </c>
    </row>
    <row r="318" s="14" customFormat="1">
      <c r="A318" s="14"/>
      <c r="B318" s="239"/>
      <c r="C318" s="240"/>
      <c r="D318" s="230" t="s">
        <v>149</v>
      </c>
      <c r="E318" s="241" t="s">
        <v>1</v>
      </c>
      <c r="F318" s="242" t="s">
        <v>253</v>
      </c>
      <c r="G318" s="240"/>
      <c r="H318" s="243">
        <v>16</v>
      </c>
      <c r="I318" s="244"/>
      <c r="J318" s="240"/>
      <c r="K318" s="240"/>
      <c r="L318" s="245"/>
      <c r="M318" s="246"/>
      <c r="N318" s="247"/>
      <c r="O318" s="247"/>
      <c r="P318" s="247"/>
      <c r="Q318" s="247"/>
      <c r="R318" s="247"/>
      <c r="S318" s="247"/>
      <c r="T318" s="24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9" t="s">
        <v>149</v>
      </c>
      <c r="AU318" s="249" t="s">
        <v>85</v>
      </c>
      <c r="AV318" s="14" t="s">
        <v>85</v>
      </c>
      <c r="AW318" s="14" t="s">
        <v>31</v>
      </c>
      <c r="AX318" s="14" t="s">
        <v>75</v>
      </c>
      <c r="AY318" s="249" t="s">
        <v>141</v>
      </c>
    </row>
    <row r="319" s="13" customFormat="1">
      <c r="A319" s="13"/>
      <c r="B319" s="228"/>
      <c r="C319" s="229"/>
      <c r="D319" s="230" t="s">
        <v>149</v>
      </c>
      <c r="E319" s="231" t="s">
        <v>1</v>
      </c>
      <c r="F319" s="232" t="s">
        <v>167</v>
      </c>
      <c r="G319" s="229"/>
      <c r="H319" s="231" t="s">
        <v>1</v>
      </c>
      <c r="I319" s="233"/>
      <c r="J319" s="229"/>
      <c r="K319" s="229"/>
      <c r="L319" s="234"/>
      <c r="M319" s="235"/>
      <c r="N319" s="236"/>
      <c r="O319" s="236"/>
      <c r="P319" s="236"/>
      <c r="Q319" s="236"/>
      <c r="R319" s="236"/>
      <c r="S319" s="236"/>
      <c r="T319" s="23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8" t="s">
        <v>149</v>
      </c>
      <c r="AU319" s="238" t="s">
        <v>85</v>
      </c>
      <c r="AV319" s="13" t="s">
        <v>83</v>
      </c>
      <c r="AW319" s="13" t="s">
        <v>31</v>
      </c>
      <c r="AX319" s="13" t="s">
        <v>75</v>
      </c>
      <c r="AY319" s="238" t="s">
        <v>141</v>
      </c>
    </row>
    <row r="320" s="14" customFormat="1">
      <c r="A320" s="14"/>
      <c r="B320" s="239"/>
      <c r="C320" s="240"/>
      <c r="D320" s="230" t="s">
        <v>149</v>
      </c>
      <c r="E320" s="241" t="s">
        <v>1</v>
      </c>
      <c r="F320" s="242" t="s">
        <v>254</v>
      </c>
      <c r="G320" s="240"/>
      <c r="H320" s="243">
        <v>31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9" t="s">
        <v>149</v>
      </c>
      <c r="AU320" s="249" t="s">
        <v>85</v>
      </c>
      <c r="AV320" s="14" t="s">
        <v>85</v>
      </c>
      <c r="AW320" s="14" t="s">
        <v>31</v>
      </c>
      <c r="AX320" s="14" t="s">
        <v>75</v>
      </c>
      <c r="AY320" s="249" t="s">
        <v>141</v>
      </c>
    </row>
    <row r="321" s="15" customFormat="1">
      <c r="A321" s="15"/>
      <c r="B321" s="250"/>
      <c r="C321" s="251"/>
      <c r="D321" s="230" t="s">
        <v>149</v>
      </c>
      <c r="E321" s="252" t="s">
        <v>1</v>
      </c>
      <c r="F321" s="253" t="s">
        <v>155</v>
      </c>
      <c r="G321" s="251"/>
      <c r="H321" s="254">
        <v>47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0" t="s">
        <v>149</v>
      </c>
      <c r="AU321" s="260" t="s">
        <v>85</v>
      </c>
      <c r="AV321" s="15" t="s">
        <v>147</v>
      </c>
      <c r="AW321" s="15" t="s">
        <v>31</v>
      </c>
      <c r="AX321" s="15" t="s">
        <v>83</v>
      </c>
      <c r="AY321" s="260" t="s">
        <v>141</v>
      </c>
    </row>
    <row r="322" s="2" customFormat="1" ht="24.15" customHeight="1">
      <c r="A322" s="38"/>
      <c r="B322" s="39"/>
      <c r="C322" s="215" t="s">
        <v>364</v>
      </c>
      <c r="D322" s="215" t="s">
        <v>143</v>
      </c>
      <c r="E322" s="216" t="s">
        <v>365</v>
      </c>
      <c r="F322" s="217" t="s">
        <v>366</v>
      </c>
      <c r="G322" s="218" t="s">
        <v>163</v>
      </c>
      <c r="H322" s="219">
        <v>47</v>
      </c>
      <c r="I322" s="220"/>
      <c r="J322" s="219">
        <f>ROUND(I322*H322,2)</f>
        <v>0</v>
      </c>
      <c r="K322" s="221"/>
      <c r="L322" s="44"/>
      <c r="M322" s="222" t="s">
        <v>1</v>
      </c>
      <c r="N322" s="223" t="s">
        <v>40</v>
      </c>
      <c r="O322" s="91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6" t="s">
        <v>147</v>
      </c>
      <c r="AT322" s="226" t="s">
        <v>143</v>
      </c>
      <c r="AU322" s="226" t="s">
        <v>85</v>
      </c>
      <c r="AY322" s="17" t="s">
        <v>141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7" t="s">
        <v>83</v>
      </c>
      <c r="BK322" s="227">
        <f>ROUND(I322*H322,2)</f>
        <v>0</v>
      </c>
      <c r="BL322" s="17" t="s">
        <v>147</v>
      </c>
      <c r="BM322" s="226" t="s">
        <v>367</v>
      </c>
    </row>
    <row r="323" s="2" customFormat="1" ht="24.15" customHeight="1">
      <c r="A323" s="38"/>
      <c r="B323" s="39"/>
      <c r="C323" s="215" t="s">
        <v>154</v>
      </c>
      <c r="D323" s="215" t="s">
        <v>143</v>
      </c>
      <c r="E323" s="216" t="s">
        <v>368</v>
      </c>
      <c r="F323" s="217" t="s">
        <v>369</v>
      </c>
      <c r="G323" s="218" t="s">
        <v>163</v>
      </c>
      <c r="H323" s="219">
        <v>47</v>
      </c>
      <c r="I323" s="220"/>
      <c r="J323" s="219">
        <f>ROUND(I323*H323,2)</f>
        <v>0</v>
      </c>
      <c r="K323" s="221"/>
      <c r="L323" s="44"/>
      <c r="M323" s="222" t="s">
        <v>1</v>
      </c>
      <c r="N323" s="223" t="s">
        <v>40</v>
      </c>
      <c r="O323" s="91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6" t="s">
        <v>147</v>
      </c>
      <c r="AT323" s="226" t="s">
        <v>143</v>
      </c>
      <c r="AU323" s="226" t="s">
        <v>85</v>
      </c>
      <c r="AY323" s="17" t="s">
        <v>141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17" t="s">
        <v>83</v>
      </c>
      <c r="BK323" s="227">
        <f>ROUND(I323*H323,2)</f>
        <v>0</v>
      </c>
      <c r="BL323" s="17" t="s">
        <v>147</v>
      </c>
      <c r="BM323" s="226" t="s">
        <v>370</v>
      </c>
    </row>
    <row r="324" s="2" customFormat="1" ht="24.15" customHeight="1">
      <c r="A324" s="38"/>
      <c r="B324" s="39"/>
      <c r="C324" s="215" t="s">
        <v>371</v>
      </c>
      <c r="D324" s="215" t="s">
        <v>143</v>
      </c>
      <c r="E324" s="216" t="s">
        <v>372</v>
      </c>
      <c r="F324" s="217" t="s">
        <v>373</v>
      </c>
      <c r="G324" s="218" t="s">
        <v>163</v>
      </c>
      <c r="H324" s="219">
        <v>47</v>
      </c>
      <c r="I324" s="220"/>
      <c r="J324" s="219">
        <f>ROUND(I324*H324,2)</f>
        <v>0</v>
      </c>
      <c r="K324" s="221"/>
      <c r="L324" s="44"/>
      <c r="M324" s="222" t="s">
        <v>1</v>
      </c>
      <c r="N324" s="223" t="s">
        <v>40</v>
      </c>
      <c r="O324" s="91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6" t="s">
        <v>147</v>
      </c>
      <c r="AT324" s="226" t="s">
        <v>143</v>
      </c>
      <c r="AU324" s="226" t="s">
        <v>85</v>
      </c>
      <c r="AY324" s="17" t="s">
        <v>141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7" t="s">
        <v>83</v>
      </c>
      <c r="BK324" s="227">
        <f>ROUND(I324*H324,2)</f>
        <v>0</v>
      </c>
      <c r="BL324" s="17" t="s">
        <v>147</v>
      </c>
      <c r="BM324" s="226" t="s">
        <v>374</v>
      </c>
    </row>
    <row r="325" s="13" customFormat="1">
      <c r="A325" s="13"/>
      <c r="B325" s="228"/>
      <c r="C325" s="229"/>
      <c r="D325" s="230" t="s">
        <v>149</v>
      </c>
      <c r="E325" s="231" t="s">
        <v>1</v>
      </c>
      <c r="F325" s="232" t="s">
        <v>363</v>
      </c>
      <c r="G325" s="229"/>
      <c r="H325" s="231" t="s">
        <v>1</v>
      </c>
      <c r="I325" s="233"/>
      <c r="J325" s="229"/>
      <c r="K325" s="229"/>
      <c r="L325" s="234"/>
      <c r="M325" s="235"/>
      <c r="N325" s="236"/>
      <c r="O325" s="236"/>
      <c r="P325" s="236"/>
      <c r="Q325" s="236"/>
      <c r="R325" s="236"/>
      <c r="S325" s="236"/>
      <c r="T325" s="23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8" t="s">
        <v>149</v>
      </c>
      <c r="AU325" s="238" t="s">
        <v>85</v>
      </c>
      <c r="AV325" s="13" t="s">
        <v>83</v>
      </c>
      <c r="AW325" s="13" t="s">
        <v>31</v>
      </c>
      <c r="AX325" s="13" t="s">
        <v>75</v>
      </c>
      <c r="AY325" s="238" t="s">
        <v>141</v>
      </c>
    </row>
    <row r="326" s="13" customFormat="1">
      <c r="A326" s="13"/>
      <c r="B326" s="228"/>
      <c r="C326" s="229"/>
      <c r="D326" s="230" t="s">
        <v>149</v>
      </c>
      <c r="E326" s="231" t="s">
        <v>1</v>
      </c>
      <c r="F326" s="232" t="s">
        <v>165</v>
      </c>
      <c r="G326" s="229"/>
      <c r="H326" s="231" t="s">
        <v>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149</v>
      </c>
      <c r="AU326" s="238" t="s">
        <v>85</v>
      </c>
      <c r="AV326" s="13" t="s">
        <v>83</v>
      </c>
      <c r="AW326" s="13" t="s">
        <v>31</v>
      </c>
      <c r="AX326" s="13" t="s">
        <v>75</v>
      </c>
      <c r="AY326" s="238" t="s">
        <v>141</v>
      </c>
    </row>
    <row r="327" s="14" customFormat="1">
      <c r="A327" s="14"/>
      <c r="B327" s="239"/>
      <c r="C327" s="240"/>
      <c r="D327" s="230" t="s">
        <v>149</v>
      </c>
      <c r="E327" s="241" t="s">
        <v>1</v>
      </c>
      <c r="F327" s="242" t="s">
        <v>253</v>
      </c>
      <c r="G327" s="240"/>
      <c r="H327" s="243">
        <v>16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9" t="s">
        <v>149</v>
      </c>
      <c r="AU327" s="249" t="s">
        <v>85</v>
      </c>
      <c r="AV327" s="14" t="s">
        <v>85</v>
      </c>
      <c r="AW327" s="14" t="s">
        <v>31</v>
      </c>
      <c r="AX327" s="14" t="s">
        <v>75</v>
      </c>
      <c r="AY327" s="249" t="s">
        <v>141</v>
      </c>
    </row>
    <row r="328" s="13" customFormat="1">
      <c r="A328" s="13"/>
      <c r="B328" s="228"/>
      <c r="C328" s="229"/>
      <c r="D328" s="230" t="s">
        <v>149</v>
      </c>
      <c r="E328" s="231" t="s">
        <v>1</v>
      </c>
      <c r="F328" s="232" t="s">
        <v>167</v>
      </c>
      <c r="G328" s="229"/>
      <c r="H328" s="231" t="s">
        <v>1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149</v>
      </c>
      <c r="AU328" s="238" t="s">
        <v>85</v>
      </c>
      <c r="AV328" s="13" t="s">
        <v>83</v>
      </c>
      <c r="AW328" s="13" t="s">
        <v>31</v>
      </c>
      <c r="AX328" s="13" t="s">
        <v>75</v>
      </c>
      <c r="AY328" s="238" t="s">
        <v>141</v>
      </c>
    </row>
    <row r="329" s="14" customFormat="1">
      <c r="A329" s="14"/>
      <c r="B329" s="239"/>
      <c r="C329" s="240"/>
      <c r="D329" s="230" t="s">
        <v>149</v>
      </c>
      <c r="E329" s="241" t="s">
        <v>1</v>
      </c>
      <c r="F329" s="242" t="s">
        <v>254</v>
      </c>
      <c r="G329" s="240"/>
      <c r="H329" s="243">
        <v>31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9" t="s">
        <v>149</v>
      </c>
      <c r="AU329" s="249" t="s">
        <v>85</v>
      </c>
      <c r="AV329" s="14" t="s">
        <v>85</v>
      </c>
      <c r="AW329" s="14" t="s">
        <v>31</v>
      </c>
      <c r="AX329" s="14" t="s">
        <v>75</v>
      </c>
      <c r="AY329" s="249" t="s">
        <v>141</v>
      </c>
    </row>
    <row r="330" s="15" customFormat="1">
      <c r="A330" s="15"/>
      <c r="B330" s="250"/>
      <c r="C330" s="251"/>
      <c r="D330" s="230" t="s">
        <v>149</v>
      </c>
      <c r="E330" s="252" t="s">
        <v>1</v>
      </c>
      <c r="F330" s="253" t="s">
        <v>155</v>
      </c>
      <c r="G330" s="251"/>
      <c r="H330" s="254">
        <v>47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0" t="s">
        <v>149</v>
      </c>
      <c r="AU330" s="260" t="s">
        <v>85</v>
      </c>
      <c r="AV330" s="15" t="s">
        <v>147</v>
      </c>
      <c r="AW330" s="15" t="s">
        <v>31</v>
      </c>
      <c r="AX330" s="15" t="s">
        <v>83</v>
      </c>
      <c r="AY330" s="260" t="s">
        <v>141</v>
      </c>
    </row>
    <row r="331" s="12" customFormat="1" ht="22.8" customHeight="1">
      <c r="A331" s="12"/>
      <c r="B331" s="199"/>
      <c r="C331" s="200"/>
      <c r="D331" s="201" t="s">
        <v>74</v>
      </c>
      <c r="E331" s="213" t="s">
        <v>375</v>
      </c>
      <c r="F331" s="213" t="s">
        <v>376</v>
      </c>
      <c r="G331" s="200"/>
      <c r="H331" s="200"/>
      <c r="I331" s="203"/>
      <c r="J331" s="214">
        <f>BK331</f>
        <v>0</v>
      </c>
      <c r="K331" s="200"/>
      <c r="L331" s="205"/>
      <c r="M331" s="206"/>
      <c r="N331" s="207"/>
      <c r="O331" s="207"/>
      <c r="P331" s="208">
        <f>SUM(P332:P339)</f>
        <v>0</v>
      </c>
      <c r="Q331" s="207"/>
      <c r="R331" s="208">
        <f>SUM(R332:R339)</f>
        <v>0.39300000000000002</v>
      </c>
      <c r="S331" s="207"/>
      <c r="T331" s="209">
        <f>SUM(T332:T339)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0" t="s">
        <v>83</v>
      </c>
      <c r="AT331" s="211" t="s">
        <v>74</v>
      </c>
      <c r="AU331" s="211" t="s">
        <v>83</v>
      </c>
      <c r="AY331" s="210" t="s">
        <v>141</v>
      </c>
      <c r="BK331" s="212">
        <f>SUM(BK332:BK339)</f>
        <v>0</v>
      </c>
    </row>
    <row r="332" s="2" customFormat="1" ht="24.15" customHeight="1">
      <c r="A332" s="38"/>
      <c r="B332" s="39"/>
      <c r="C332" s="215" t="s">
        <v>377</v>
      </c>
      <c r="D332" s="215" t="s">
        <v>143</v>
      </c>
      <c r="E332" s="216" t="s">
        <v>378</v>
      </c>
      <c r="F332" s="217" t="s">
        <v>379</v>
      </c>
      <c r="G332" s="218" t="s">
        <v>380</v>
      </c>
      <c r="H332" s="219">
        <v>2</v>
      </c>
      <c r="I332" s="220"/>
      <c r="J332" s="219">
        <f>ROUND(I332*H332,2)</f>
        <v>0</v>
      </c>
      <c r="K332" s="221"/>
      <c r="L332" s="44"/>
      <c r="M332" s="222" t="s">
        <v>1</v>
      </c>
      <c r="N332" s="223" t="s">
        <v>40</v>
      </c>
      <c r="O332" s="91"/>
      <c r="P332" s="224">
        <f>O332*H332</f>
        <v>0</v>
      </c>
      <c r="Q332" s="224">
        <v>0.041200000000000001</v>
      </c>
      <c r="R332" s="224">
        <f>Q332*H332</f>
        <v>0.082400000000000001</v>
      </c>
      <c r="S332" s="224">
        <v>0</v>
      </c>
      <c r="T332" s="225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6" t="s">
        <v>147</v>
      </c>
      <c r="AT332" s="226" t="s">
        <v>143</v>
      </c>
      <c r="AU332" s="226" t="s">
        <v>85</v>
      </c>
      <c r="AY332" s="17" t="s">
        <v>141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7" t="s">
        <v>83</v>
      </c>
      <c r="BK332" s="227">
        <f>ROUND(I332*H332,2)</f>
        <v>0</v>
      </c>
      <c r="BL332" s="17" t="s">
        <v>147</v>
      </c>
      <c r="BM332" s="226" t="s">
        <v>381</v>
      </c>
    </row>
    <row r="333" s="13" customFormat="1">
      <c r="A333" s="13"/>
      <c r="B333" s="228"/>
      <c r="C333" s="229"/>
      <c r="D333" s="230" t="s">
        <v>149</v>
      </c>
      <c r="E333" s="231" t="s">
        <v>1</v>
      </c>
      <c r="F333" s="232" t="s">
        <v>382</v>
      </c>
      <c r="G333" s="229"/>
      <c r="H333" s="231" t="s">
        <v>1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149</v>
      </c>
      <c r="AU333" s="238" t="s">
        <v>85</v>
      </c>
      <c r="AV333" s="13" t="s">
        <v>83</v>
      </c>
      <c r="AW333" s="13" t="s">
        <v>31</v>
      </c>
      <c r="AX333" s="13" t="s">
        <v>75</v>
      </c>
      <c r="AY333" s="238" t="s">
        <v>141</v>
      </c>
    </row>
    <row r="334" s="13" customFormat="1">
      <c r="A334" s="13"/>
      <c r="B334" s="228"/>
      <c r="C334" s="229"/>
      <c r="D334" s="230" t="s">
        <v>149</v>
      </c>
      <c r="E334" s="231" t="s">
        <v>1</v>
      </c>
      <c r="F334" s="232" t="s">
        <v>151</v>
      </c>
      <c r="G334" s="229"/>
      <c r="H334" s="231" t="s">
        <v>1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8" t="s">
        <v>149</v>
      </c>
      <c r="AU334" s="238" t="s">
        <v>85</v>
      </c>
      <c r="AV334" s="13" t="s">
        <v>83</v>
      </c>
      <c r="AW334" s="13" t="s">
        <v>31</v>
      </c>
      <c r="AX334" s="13" t="s">
        <v>75</v>
      </c>
      <c r="AY334" s="238" t="s">
        <v>141</v>
      </c>
    </row>
    <row r="335" s="14" customFormat="1">
      <c r="A335" s="14"/>
      <c r="B335" s="239"/>
      <c r="C335" s="240"/>
      <c r="D335" s="230" t="s">
        <v>149</v>
      </c>
      <c r="E335" s="241" t="s">
        <v>1</v>
      </c>
      <c r="F335" s="242" t="s">
        <v>85</v>
      </c>
      <c r="G335" s="240"/>
      <c r="H335" s="243">
        <v>2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9" t="s">
        <v>149</v>
      </c>
      <c r="AU335" s="249" t="s">
        <v>85</v>
      </c>
      <c r="AV335" s="14" t="s">
        <v>85</v>
      </c>
      <c r="AW335" s="14" t="s">
        <v>31</v>
      </c>
      <c r="AX335" s="14" t="s">
        <v>83</v>
      </c>
      <c r="AY335" s="249" t="s">
        <v>141</v>
      </c>
    </row>
    <row r="336" s="2" customFormat="1" ht="24.15" customHeight="1">
      <c r="A336" s="38"/>
      <c r="B336" s="39"/>
      <c r="C336" s="215" t="s">
        <v>383</v>
      </c>
      <c r="D336" s="215" t="s">
        <v>143</v>
      </c>
      <c r="E336" s="216" t="s">
        <v>384</v>
      </c>
      <c r="F336" s="217" t="s">
        <v>385</v>
      </c>
      <c r="G336" s="218" t="s">
        <v>380</v>
      </c>
      <c r="H336" s="219">
        <v>2</v>
      </c>
      <c r="I336" s="220"/>
      <c r="J336" s="219">
        <f>ROUND(I336*H336,2)</f>
        <v>0</v>
      </c>
      <c r="K336" s="221"/>
      <c r="L336" s="44"/>
      <c r="M336" s="222" t="s">
        <v>1</v>
      </c>
      <c r="N336" s="223" t="s">
        <v>40</v>
      </c>
      <c r="O336" s="91"/>
      <c r="P336" s="224">
        <f>O336*H336</f>
        <v>0</v>
      </c>
      <c r="Q336" s="224">
        <v>0.15529999999999999</v>
      </c>
      <c r="R336" s="224">
        <f>Q336*H336</f>
        <v>0.31059999999999999</v>
      </c>
      <c r="S336" s="224">
        <v>0</v>
      </c>
      <c r="T336" s="225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6" t="s">
        <v>147</v>
      </c>
      <c r="AT336" s="226" t="s">
        <v>143</v>
      </c>
      <c r="AU336" s="226" t="s">
        <v>85</v>
      </c>
      <c r="AY336" s="17" t="s">
        <v>141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17" t="s">
        <v>83</v>
      </c>
      <c r="BK336" s="227">
        <f>ROUND(I336*H336,2)</f>
        <v>0</v>
      </c>
      <c r="BL336" s="17" t="s">
        <v>147</v>
      </c>
      <c r="BM336" s="226" t="s">
        <v>386</v>
      </c>
    </row>
    <row r="337" s="13" customFormat="1">
      <c r="A337" s="13"/>
      <c r="B337" s="228"/>
      <c r="C337" s="229"/>
      <c r="D337" s="230" t="s">
        <v>149</v>
      </c>
      <c r="E337" s="231" t="s">
        <v>1</v>
      </c>
      <c r="F337" s="232" t="s">
        <v>382</v>
      </c>
      <c r="G337" s="229"/>
      <c r="H337" s="231" t="s">
        <v>1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149</v>
      </c>
      <c r="AU337" s="238" t="s">
        <v>85</v>
      </c>
      <c r="AV337" s="13" t="s">
        <v>83</v>
      </c>
      <c r="AW337" s="13" t="s">
        <v>31</v>
      </c>
      <c r="AX337" s="13" t="s">
        <v>75</v>
      </c>
      <c r="AY337" s="238" t="s">
        <v>141</v>
      </c>
    </row>
    <row r="338" s="13" customFormat="1">
      <c r="A338" s="13"/>
      <c r="B338" s="228"/>
      <c r="C338" s="229"/>
      <c r="D338" s="230" t="s">
        <v>149</v>
      </c>
      <c r="E338" s="231" t="s">
        <v>1</v>
      </c>
      <c r="F338" s="232" t="s">
        <v>153</v>
      </c>
      <c r="G338" s="229"/>
      <c r="H338" s="231" t="s">
        <v>1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8" t="s">
        <v>149</v>
      </c>
      <c r="AU338" s="238" t="s">
        <v>85</v>
      </c>
      <c r="AV338" s="13" t="s">
        <v>83</v>
      </c>
      <c r="AW338" s="13" t="s">
        <v>31</v>
      </c>
      <c r="AX338" s="13" t="s">
        <v>75</v>
      </c>
      <c r="AY338" s="238" t="s">
        <v>141</v>
      </c>
    </row>
    <row r="339" s="14" customFormat="1">
      <c r="A339" s="14"/>
      <c r="B339" s="239"/>
      <c r="C339" s="240"/>
      <c r="D339" s="230" t="s">
        <v>149</v>
      </c>
      <c r="E339" s="241" t="s">
        <v>1</v>
      </c>
      <c r="F339" s="242" t="s">
        <v>85</v>
      </c>
      <c r="G339" s="240"/>
      <c r="H339" s="243">
        <v>2</v>
      </c>
      <c r="I339" s="244"/>
      <c r="J339" s="240"/>
      <c r="K339" s="240"/>
      <c r="L339" s="245"/>
      <c r="M339" s="246"/>
      <c r="N339" s="247"/>
      <c r="O339" s="247"/>
      <c r="P339" s="247"/>
      <c r="Q339" s="247"/>
      <c r="R339" s="247"/>
      <c r="S339" s="247"/>
      <c r="T339" s="24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9" t="s">
        <v>149</v>
      </c>
      <c r="AU339" s="249" t="s">
        <v>85</v>
      </c>
      <c r="AV339" s="14" t="s">
        <v>85</v>
      </c>
      <c r="AW339" s="14" t="s">
        <v>31</v>
      </c>
      <c r="AX339" s="14" t="s">
        <v>83</v>
      </c>
      <c r="AY339" s="249" t="s">
        <v>141</v>
      </c>
    </row>
    <row r="340" s="12" customFormat="1" ht="22.8" customHeight="1">
      <c r="A340" s="12"/>
      <c r="B340" s="199"/>
      <c r="C340" s="200"/>
      <c r="D340" s="201" t="s">
        <v>74</v>
      </c>
      <c r="E340" s="213" t="s">
        <v>387</v>
      </c>
      <c r="F340" s="213" t="s">
        <v>388</v>
      </c>
      <c r="G340" s="200"/>
      <c r="H340" s="200"/>
      <c r="I340" s="203"/>
      <c r="J340" s="214">
        <f>BK340</f>
        <v>0</v>
      </c>
      <c r="K340" s="200"/>
      <c r="L340" s="205"/>
      <c r="M340" s="206"/>
      <c r="N340" s="207"/>
      <c r="O340" s="207"/>
      <c r="P340" s="208">
        <f>SUM(P341:P347)</f>
        <v>0</v>
      </c>
      <c r="Q340" s="207"/>
      <c r="R340" s="208">
        <f>SUM(R341:R347)</f>
        <v>0.60282400000000003</v>
      </c>
      <c r="S340" s="207"/>
      <c r="T340" s="209">
        <f>SUM(T341:T347)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83</v>
      </c>
      <c r="AT340" s="211" t="s">
        <v>74</v>
      </c>
      <c r="AU340" s="211" t="s">
        <v>83</v>
      </c>
      <c r="AY340" s="210" t="s">
        <v>141</v>
      </c>
      <c r="BK340" s="212">
        <f>SUM(BK341:BK347)</f>
        <v>0</v>
      </c>
    </row>
    <row r="341" s="2" customFormat="1" ht="24.15" customHeight="1">
      <c r="A341" s="38"/>
      <c r="B341" s="39"/>
      <c r="C341" s="215" t="s">
        <v>389</v>
      </c>
      <c r="D341" s="215" t="s">
        <v>143</v>
      </c>
      <c r="E341" s="216" t="s">
        <v>390</v>
      </c>
      <c r="F341" s="217" t="s">
        <v>391</v>
      </c>
      <c r="G341" s="218" t="s">
        <v>163</v>
      </c>
      <c r="H341" s="219">
        <v>2.6000000000000001</v>
      </c>
      <c r="I341" s="220"/>
      <c r="J341" s="219">
        <f>ROUND(I341*H341,2)</f>
        <v>0</v>
      </c>
      <c r="K341" s="221"/>
      <c r="L341" s="44"/>
      <c r="M341" s="222" t="s">
        <v>1</v>
      </c>
      <c r="N341" s="223" t="s">
        <v>40</v>
      </c>
      <c r="O341" s="91"/>
      <c r="P341" s="224">
        <f>O341*H341</f>
        <v>0</v>
      </c>
      <c r="Q341" s="224">
        <v>0.22136</v>
      </c>
      <c r="R341" s="224">
        <f>Q341*H341</f>
        <v>0.57553600000000005</v>
      </c>
      <c r="S341" s="224">
        <v>0</v>
      </c>
      <c r="T341" s="225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6" t="s">
        <v>147</v>
      </c>
      <c r="AT341" s="226" t="s">
        <v>143</v>
      </c>
      <c r="AU341" s="226" t="s">
        <v>85</v>
      </c>
      <c r="AY341" s="17" t="s">
        <v>141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17" t="s">
        <v>83</v>
      </c>
      <c r="BK341" s="227">
        <f>ROUND(I341*H341,2)</f>
        <v>0</v>
      </c>
      <c r="BL341" s="17" t="s">
        <v>147</v>
      </c>
      <c r="BM341" s="226" t="s">
        <v>392</v>
      </c>
    </row>
    <row r="342" s="13" customFormat="1">
      <c r="A342" s="13"/>
      <c r="B342" s="228"/>
      <c r="C342" s="229"/>
      <c r="D342" s="230" t="s">
        <v>149</v>
      </c>
      <c r="E342" s="231" t="s">
        <v>1</v>
      </c>
      <c r="F342" s="232" t="s">
        <v>393</v>
      </c>
      <c r="G342" s="229"/>
      <c r="H342" s="231" t="s">
        <v>1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8" t="s">
        <v>149</v>
      </c>
      <c r="AU342" s="238" t="s">
        <v>85</v>
      </c>
      <c r="AV342" s="13" t="s">
        <v>83</v>
      </c>
      <c r="AW342" s="13" t="s">
        <v>31</v>
      </c>
      <c r="AX342" s="13" t="s">
        <v>75</v>
      </c>
      <c r="AY342" s="238" t="s">
        <v>141</v>
      </c>
    </row>
    <row r="343" s="14" customFormat="1">
      <c r="A343" s="14"/>
      <c r="B343" s="239"/>
      <c r="C343" s="240"/>
      <c r="D343" s="230" t="s">
        <v>149</v>
      </c>
      <c r="E343" s="241" t="s">
        <v>1</v>
      </c>
      <c r="F343" s="242" t="s">
        <v>235</v>
      </c>
      <c r="G343" s="240"/>
      <c r="H343" s="243">
        <v>2.6000000000000001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9" t="s">
        <v>149</v>
      </c>
      <c r="AU343" s="249" t="s">
        <v>85</v>
      </c>
      <c r="AV343" s="14" t="s">
        <v>85</v>
      </c>
      <c r="AW343" s="14" t="s">
        <v>31</v>
      </c>
      <c r="AX343" s="14" t="s">
        <v>83</v>
      </c>
      <c r="AY343" s="249" t="s">
        <v>141</v>
      </c>
    </row>
    <row r="344" s="2" customFormat="1" ht="16.5" customHeight="1">
      <c r="A344" s="38"/>
      <c r="B344" s="39"/>
      <c r="C344" s="215" t="s">
        <v>394</v>
      </c>
      <c r="D344" s="215" t="s">
        <v>143</v>
      </c>
      <c r="E344" s="216" t="s">
        <v>395</v>
      </c>
      <c r="F344" s="217" t="s">
        <v>396</v>
      </c>
      <c r="G344" s="218" t="s">
        <v>163</v>
      </c>
      <c r="H344" s="219">
        <v>3.6000000000000001</v>
      </c>
      <c r="I344" s="220"/>
      <c r="J344" s="219">
        <f>ROUND(I344*H344,2)</f>
        <v>0</v>
      </c>
      <c r="K344" s="221"/>
      <c r="L344" s="44"/>
      <c r="M344" s="222" t="s">
        <v>1</v>
      </c>
      <c r="N344" s="223" t="s">
        <v>40</v>
      </c>
      <c r="O344" s="91"/>
      <c r="P344" s="224">
        <f>O344*H344</f>
        <v>0</v>
      </c>
      <c r="Q344" s="224">
        <v>0.0075799999999999999</v>
      </c>
      <c r="R344" s="224">
        <f>Q344*H344</f>
        <v>0.027288</v>
      </c>
      <c r="S344" s="224">
        <v>0</v>
      </c>
      <c r="T344" s="225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6" t="s">
        <v>147</v>
      </c>
      <c r="AT344" s="226" t="s">
        <v>143</v>
      </c>
      <c r="AU344" s="226" t="s">
        <v>85</v>
      </c>
      <c r="AY344" s="17" t="s">
        <v>141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7" t="s">
        <v>83</v>
      </c>
      <c r="BK344" s="227">
        <f>ROUND(I344*H344,2)</f>
        <v>0</v>
      </c>
      <c r="BL344" s="17" t="s">
        <v>147</v>
      </c>
      <c r="BM344" s="226" t="s">
        <v>397</v>
      </c>
    </row>
    <row r="345" s="13" customFormat="1">
      <c r="A345" s="13"/>
      <c r="B345" s="228"/>
      <c r="C345" s="229"/>
      <c r="D345" s="230" t="s">
        <v>149</v>
      </c>
      <c r="E345" s="231" t="s">
        <v>1</v>
      </c>
      <c r="F345" s="232" t="s">
        <v>153</v>
      </c>
      <c r="G345" s="229"/>
      <c r="H345" s="231" t="s">
        <v>1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149</v>
      </c>
      <c r="AU345" s="238" t="s">
        <v>85</v>
      </c>
      <c r="AV345" s="13" t="s">
        <v>83</v>
      </c>
      <c r="AW345" s="13" t="s">
        <v>31</v>
      </c>
      <c r="AX345" s="13" t="s">
        <v>75</v>
      </c>
      <c r="AY345" s="238" t="s">
        <v>141</v>
      </c>
    </row>
    <row r="346" s="13" customFormat="1">
      <c r="A346" s="13"/>
      <c r="B346" s="228"/>
      <c r="C346" s="229"/>
      <c r="D346" s="230" t="s">
        <v>149</v>
      </c>
      <c r="E346" s="231" t="s">
        <v>1</v>
      </c>
      <c r="F346" s="232" t="s">
        <v>263</v>
      </c>
      <c r="G346" s="229"/>
      <c r="H346" s="231" t="s">
        <v>1</v>
      </c>
      <c r="I346" s="233"/>
      <c r="J346" s="229"/>
      <c r="K346" s="229"/>
      <c r="L346" s="234"/>
      <c r="M346" s="235"/>
      <c r="N346" s="236"/>
      <c r="O346" s="236"/>
      <c r="P346" s="236"/>
      <c r="Q346" s="236"/>
      <c r="R346" s="236"/>
      <c r="S346" s="236"/>
      <c r="T346" s="23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8" t="s">
        <v>149</v>
      </c>
      <c r="AU346" s="238" t="s">
        <v>85</v>
      </c>
      <c r="AV346" s="13" t="s">
        <v>83</v>
      </c>
      <c r="AW346" s="13" t="s">
        <v>31</v>
      </c>
      <c r="AX346" s="13" t="s">
        <v>75</v>
      </c>
      <c r="AY346" s="238" t="s">
        <v>141</v>
      </c>
    </row>
    <row r="347" s="14" customFormat="1">
      <c r="A347" s="14"/>
      <c r="B347" s="239"/>
      <c r="C347" s="240"/>
      <c r="D347" s="230" t="s">
        <v>149</v>
      </c>
      <c r="E347" s="241" t="s">
        <v>1</v>
      </c>
      <c r="F347" s="242" t="s">
        <v>398</v>
      </c>
      <c r="G347" s="240"/>
      <c r="H347" s="243">
        <v>3.6000000000000001</v>
      </c>
      <c r="I347" s="244"/>
      <c r="J347" s="240"/>
      <c r="K347" s="240"/>
      <c r="L347" s="245"/>
      <c r="M347" s="246"/>
      <c r="N347" s="247"/>
      <c r="O347" s="247"/>
      <c r="P347" s="247"/>
      <c r="Q347" s="247"/>
      <c r="R347" s="247"/>
      <c r="S347" s="247"/>
      <c r="T347" s="24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9" t="s">
        <v>149</v>
      </c>
      <c r="AU347" s="249" t="s">
        <v>85</v>
      </c>
      <c r="AV347" s="14" t="s">
        <v>85</v>
      </c>
      <c r="AW347" s="14" t="s">
        <v>31</v>
      </c>
      <c r="AX347" s="14" t="s">
        <v>83</v>
      </c>
      <c r="AY347" s="249" t="s">
        <v>141</v>
      </c>
    </row>
    <row r="348" s="12" customFormat="1" ht="22.8" customHeight="1">
      <c r="A348" s="12"/>
      <c r="B348" s="199"/>
      <c r="C348" s="200"/>
      <c r="D348" s="201" t="s">
        <v>74</v>
      </c>
      <c r="E348" s="213" t="s">
        <v>184</v>
      </c>
      <c r="F348" s="213" t="s">
        <v>399</v>
      </c>
      <c r="G348" s="200"/>
      <c r="H348" s="200"/>
      <c r="I348" s="203"/>
      <c r="J348" s="214">
        <f>BK348</f>
        <v>0</v>
      </c>
      <c r="K348" s="200"/>
      <c r="L348" s="205"/>
      <c r="M348" s="206"/>
      <c r="N348" s="207"/>
      <c r="O348" s="207"/>
      <c r="P348" s="208">
        <f>SUM(P349:P351)</f>
        <v>0</v>
      </c>
      <c r="Q348" s="207"/>
      <c r="R348" s="208">
        <f>SUM(R349:R351)</f>
        <v>0</v>
      </c>
      <c r="S348" s="207"/>
      <c r="T348" s="209">
        <f>SUM(T349:T351)</f>
        <v>0.88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0" t="s">
        <v>83</v>
      </c>
      <c r="AT348" s="211" t="s">
        <v>74</v>
      </c>
      <c r="AU348" s="211" t="s">
        <v>83</v>
      </c>
      <c r="AY348" s="210" t="s">
        <v>141</v>
      </c>
      <c r="BK348" s="212">
        <f>SUM(BK349:BK351)</f>
        <v>0</v>
      </c>
    </row>
    <row r="349" s="2" customFormat="1" ht="24.15" customHeight="1">
      <c r="A349" s="38"/>
      <c r="B349" s="39"/>
      <c r="C349" s="215" t="s">
        <v>400</v>
      </c>
      <c r="D349" s="215" t="s">
        <v>143</v>
      </c>
      <c r="E349" s="216" t="s">
        <v>401</v>
      </c>
      <c r="F349" s="217" t="s">
        <v>402</v>
      </c>
      <c r="G349" s="218" t="s">
        <v>146</v>
      </c>
      <c r="H349" s="219">
        <v>0.5</v>
      </c>
      <c r="I349" s="220"/>
      <c r="J349" s="219">
        <f>ROUND(I349*H349,2)</f>
        <v>0</v>
      </c>
      <c r="K349" s="221"/>
      <c r="L349" s="44"/>
      <c r="M349" s="222" t="s">
        <v>1</v>
      </c>
      <c r="N349" s="223" t="s">
        <v>40</v>
      </c>
      <c r="O349" s="91"/>
      <c r="P349" s="224">
        <f>O349*H349</f>
        <v>0</v>
      </c>
      <c r="Q349" s="224">
        <v>0</v>
      </c>
      <c r="R349" s="224">
        <f>Q349*H349</f>
        <v>0</v>
      </c>
      <c r="S349" s="224">
        <v>1.76</v>
      </c>
      <c r="T349" s="225">
        <f>S349*H349</f>
        <v>0.88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6" t="s">
        <v>147</v>
      </c>
      <c r="AT349" s="226" t="s">
        <v>143</v>
      </c>
      <c r="AU349" s="226" t="s">
        <v>85</v>
      </c>
      <c r="AY349" s="17" t="s">
        <v>141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17" t="s">
        <v>83</v>
      </c>
      <c r="BK349" s="227">
        <f>ROUND(I349*H349,2)</f>
        <v>0</v>
      </c>
      <c r="BL349" s="17" t="s">
        <v>147</v>
      </c>
      <c r="BM349" s="226" t="s">
        <v>403</v>
      </c>
    </row>
    <row r="350" s="13" customFormat="1">
      <c r="A350" s="13"/>
      <c r="B350" s="228"/>
      <c r="C350" s="229"/>
      <c r="D350" s="230" t="s">
        <v>149</v>
      </c>
      <c r="E350" s="231" t="s">
        <v>1</v>
      </c>
      <c r="F350" s="232" t="s">
        <v>153</v>
      </c>
      <c r="G350" s="229"/>
      <c r="H350" s="231" t="s">
        <v>1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8" t="s">
        <v>149</v>
      </c>
      <c r="AU350" s="238" t="s">
        <v>85</v>
      </c>
      <c r="AV350" s="13" t="s">
        <v>83</v>
      </c>
      <c r="AW350" s="13" t="s">
        <v>31</v>
      </c>
      <c r="AX350" s="13" t="s">
        <v>75</v>
      </c>
      <c r="AY350" s="238" t="s">
        <v>141</v>
      </c>
    </row>
    <row r="351" s="14" customFormat="1">
      <c r="A351" s="14"/>
      <c r="B351" s="239"/>
      <c r="C351" s="240"/>
      <c r="D351" s="230" t="s">
        <v>149</v>
      </c>
      <c r="E351" s="241" t="s">
        <v>1</v>
      </c>
      <c r="F351" s="242" t="s">
        <v>404</v>
      </c>
      <c r="G351" s="240"/>
      <c r="H351" s="243">
        <v>0.5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9" t="s">
        <v>149</v>
      </c>
      <c r="AU351" s="249" t="s">
        <v>85</v>
      </c>
      <c r="AV351" s="14" t="s">
        <v>85</v>
      </c>
      <c r="AW351" s="14" t="s">
        <v>31</v>
      </c>
      <c r="AX351" s="14" t="s">
        <v>83</v>
      </c>
      <c r="AY351" s="249" t="s">
        <v>141</v>
      </c>
    </row>
    <row r="352" s="12" customFormat="1" ht="22.8" customHeight="1">
      <c r="A352" s="12"/>
      <c r="B352" s="199"/>
      <c r="C352" s="200"/>
      <c r="D352" s="201" t="s">
        <v>74</v>
      </c>
      <c r="E352" s="213" t="s">
        <v>405</v>
      </c>
      <c r="F352" s="213" t="s">
        <v>406</v>
      </c>
      <c r="G352" s="200"/>
      <c r="H352" s="200"/>
      <c r="I352" s="203"/>
      <c r="J352" s="214">
        <f>BK352</f>
        <v>0</v>
      </c>
      <c r="K352" s="200"/>
      <c r="L352" s="205"/>
      <c r="M352" s="206"/>
      <c r="N352" s="207"/>
      <c r="O352" s="207"/>
      <c r="P352" s="208">
        <f>SUM(P353:P366)</f>
        <v>0</v>
      </c>
      <c r="Q352" s="207"/>
      <c r="R352" s="208">
        <f>SUM(R353:R366)</f>
        <v>0.037379999999999997</v>
      </c>
      <c r="S352" s="207"/>
      <c r="T352" s="209">
        <f>SUM(T353:T366)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0" t="s">
        <v>83</v>
      </c>
      <c r="AT352" s="211" t="s">
        <v>74</v>
      </c>
      <c r="AU352" s="211" t="s">
        <v>83</v>
      </c>
      <c r="AY352" s="210" t="s">
        <v>141</v>
      </c>
      <c r="BK352" s="212">
        <f>SUM(BK353:BK366)</f>
        <v>0</v>
      </c>
    </row>
    <row r="353" s="2" customFormat="1" ht="33" customHeight="1">
      <c r="A353" s="38"/>
      <c r="B353" s="39"/>
      <c r="C353" s="215" t="s">
        <v>407</v>
      </c>
      <c r="D353" s="215" t="s">
        <v>143</v>
      </c>
      <c r="E353" s="216" t="s">
        <v>408</v>
      </c>
      <c r="F353" s="217" t="s">
        <v>409</v>
      </c>
      <c r="G353" s="218" t="s">
        <v>410</v>
      </c>
      <c r="H353" s="219">
        <v>16</v>
      </c>
      <c r="I353" s="220"/>
      <c r="J353" s="219">
        <f>ROUND(I353*H353,2)</f>
        <v>0</v>
      </c>
      <c r="K353" s="221"/>
      <c r="L353" s="44"/>
      <c r="M353" s="222" t="s">
        <v>1</v>
      </c>
      <c r="N353" s="223" t="s">
        <v>40</v>
      </c>
      <c r="O353" s="91"/>
      <c r="P353" s="224">
        <f>O353*H353</f>
        <v>0</v>
      </c>
      <c r="Q353" s="224">
        <v>0</v>
      </c>
      <c r="R353" s="224">
        <f>Q353*H353</f>
        <v>0</v>
      </c>
      <c r="S353" s="224">
        <v>0</v>
      </c>
      <c r="T353" s="225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6" t="s">
        <v>147</v>
      </c>
      <c r="AT353" s="226" t="s">
        <v>143</v>
      </c>
      <c r="AU353" s="226" t="s">
        <v>85</v>
      </c>
      <c r="AY353" s="17" t="s">
        <v>141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17" t="s">
        <v>83</v>
      </c>
      <c r="BK353" s="227">
        <f>ROUND(I353*H353,2)</f>
        <v>0</v>
      </c>
      <c r="BL353" s="17" t="s">
        <v>147</v>
      </c>
      <c r="BM353" s="226" t="s">
        <v>411</v>
      </c>
    </row>
    <row r="354" s="13" customFormat="1">
      <c r="A354" s="13"/>
      <c r="B354" s="228"/>
      <c r="C354" s="229"/>
      <c r="D354" s="230" t="s">
        <v>149</v>
      </c>
      <c r="E354" s="231" t="s">
        <v>1</v>
      </c>
      <c r="F354" s="232" t="s">
        <v>412</v>
      </c>
      <c r="G354" s="229"/>
      <c r="H354" s="231" t="s">
        <v>1</v>
      </c>
      <c r="I354" s="233"/>
      <c r="J354" s="229"/>
      <c r="K354" s="229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149</v>
      </c>
      <c r="AU354" s="238" t="s">
        <v>85</v>
      </c>
      <c r="AV354" s="13" t="s">
        <v>83</v>
      </c>
      <c r="AW354" s="13" t="s">
        <v>31</v>
      </c>
      <c r="AX354" s="13" t="s">
        <v>75</v>
      </c>
      <c r="AY354" s="238" t="s">
        <v>141</v>
      </c>
    </row>
    <row r="355" s="13" customFormat="1">
      <c r="A355" s="13"/>
      <c r="B355" s="228"/>
      <c r="C355" s="229"/>
      <c r="D355" s="230" t="s">
        <v>149</v>
      </c>
      <c r="E355" s="231" t="s">
        <v>1</v>
      </c>
      <c r="F355" s="232" t="s">
        <v>413</v>
      </c>
      <c r="G355" s="229"/>
      <c r="H355" s="231" t="s">
        <v>1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8" t="s">
        <v>149</v>
      </c>
      <c r="AU355" s="238" t="s">
        <v>85</v>
      </c>
      <c r="AV355" s="13" t="s">
        <v>83</v>
      </c>
      <c r="AW355" s="13" t="s">
        <v>31</v>
      </c>
      <c r="AX355" s="13" t="s">
        <v>75</v>
      </c>
      <c r="AY355" s="238" t="s">
        <v>141</v>
      </c>
    </row>
    <row r="356" s="14" customFormat="1">
      <c r="A356" s="14"/>
      <c r="B356" s="239"/>
      <c r="C356" s="240"/>
      <c r="D356" s="230" t="s">
        <v>149</v>
      </c>
      <c r="E356" s="241" t="s">
        <v>1</v>
      </c>
      <c r="F356" s="242" t="s">
        <v>248</v>
      </c>
      <c r="G356" s="240"/>
      <c r="H356" s="243">
        <v>16</v>
      </c>
      <c r="I356" s="244"/>
      <c r="J356" s="240"/>
      <c r="K356" s="240"/>
      <c r="L356" s="245"/>
      <c r="M356" s="246"/>
      <c r="N356" s="247"/>
      <c r="O356" s="247"/>
      <c r="P356" s="247"/>
      <c r="Q356" s="247"/>
      <c r="R356" s="247"/>
      <c r="S356" s="247"/>
      <c r="T356" s="24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9" t="s">
        <v>149</v>
      </c>
      <c r="AU356" s="249" t="s">
        <v>85</v>
      </c>
      <c r="AV356" s="14" t="s">
        <v>85</v>
      </c>
      <c r="AW356" s="14" t="s">
        <v>31</v>
      </c>
      <c r="AX356" s="14" t="s">
        <v>83</v>
      </c>
      <c r="AY356" s="249" t="s">
        <v>141</v>
      </c>
    </row>
    <row r="357" s="2" customFormat="1" ht="24.15" customHeight="1">
      <c r="A357" s="38"/>
      <c r="B357" s="39"/>
      <c r="C357" s="261" t="s">
        <v>340</v>
      </c>
      <c r="D357" s="261" t="s">
        <v>180</v>
      </c>
      <c r="E357" s="262" t="s">
        <v>414</v>
      </c>
      <c r="F357" s="263" t="s">
        <v>415</v>
      </c>
      <c r="G357" s="264" t="s">
        <v>410</v>
      </c>
      <c r="H357" s="265">
        <v>16</v>
      </c>
      <c r="I357" s="266"/>
      <c r="J357" s="265">
        <f>ROUND(I357*H357,2)</f>
        <v>0</v>
      </c>
      <c r="K357" s="267"/>
      <c r="L357" s="268"/>
      <c r="M357" s="269" t="s">
        <v>1</v>
      </c>
      <c r="N357" s="270" t="s">
        <v>40</v>
      </c>
      <c r="O357" s="91"/>
      <c r="P357" s="224">
        <f>O357*H357</f>
        <v>0</v>
      </c>
      <c r="Q357" s="224">
        <v>0.0010499999999999999</v>
      </c>
      <c r="R357" s="224">
        <f>Q357*H357</f>
        <v>0.016799999999999999</v>
      </c>
      <c r="S357" s="224">
        <v>0</v>
      </c>
      <c r="T357" s="225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6" t="s">
        <v>184</v>
      </c>
      <c r="AT357" s="226" t="s">
        <v>180</v>
      </c>
      <c r="AU357" s="226" t="s">
        <v>85</v>
      </c>
      <c r="AY357" s="17" t="s">
        <v>141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17" t="s">
        <v>83</v>
      </c>
      <c r="BK357" s="227">
        <f>ROUND(I357*H357,2)</f>
        <v>0</v>
      </c>
      <c r="BL357" s="17" t="s">
        <v>147</v>
      </c>
      <c r="BM357" s="226" t="s">
        <v>416</v>
      </c>
    </row>
    <row r="358" s="2" customFormat="1" ht="33" customHeight="1">
      <c r="A358" s="38"/>
      <c r="B358" s="39"/>
      <c r="C358" s="215" t="s">
        <v>417</v>
      </c>
      <c r="D358" s="215" t="s">
        <v>143</v>
      </c>
      <c r="E358" s="216" t="s">
        <v>418</v>
      </c>
      <c r="F358" s="217" t="s">
        <v>419</v>
      </c>
      <c r="G358" s="218" t="s">
        <v>410</v>
      </c>
      <c r="H358" s="219">
        <v>14</v>
      </c>
      <c r="I358" s="220"/>
      <c r="J358" s="219">
        <f>ROUND(I358*H358,2)</f>
        <v>0</v>
      </c>
      <c r="K358" s="221"/>
      <c r="L358" s="44"/>
      <c r="M358" s="222" t="s">
        <v>1</v>
      </c>
      <c r="N358" s="223" t="s">
        <v>40</v>
      </c>
      <c r="O358" s="91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6" t="s">
        <v>147</v>
      </c>
      <c r="AT358" s="226" t="s">
        <v>143</v>
      </c>
      <c r="AU358" s="226" t="s">
        <v>85</v>
      </c>
      <c r="AY358" s="17" t="s">
        <v>141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17" t="s">
        <v>83</v>
      </c>
      <c r="BK358" s="227">
        <f>ROUND(I358*H358,2)</f>
        <v>0</v>
      </c>
      <c r="BL358" s="17" t="s">
        <v>147</v>
      </c>
      <c r="BM358" s="226" t="s">
        <v>420</v>
      </c>
    </row>
    <row r="359" s="13" customFormat="1">
      <c r="A359" s="13"/>
      <c r="B359" s="228"/>
      <c r="C359" s="229"/>
      <c r="D359" s="230" t="s">
        <v>149</v>
      </c>
      <c r="E359" s="231" t="s">
        <v>1</v>
      </c>
      <c r="F359" s="232" t="s">
        <v>412</v>
      </c>
      <c r="G359" s="229"/>
      <c r="H359" s="231" t="s">
        <v>1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8" t="s">
        <v>149</v>
      </c>
      <c r="AU359" s="238" t="s">
        <v>85</v>
      </c>
      <c r="AV359" s="13" t="s">
        <v>83</v>
      </c>
      <c r="AW359" s="13" t="s">
        <v>31</v>
      </c>
      <c r="AX359" s="13" t="s">
        <v>75</v>
      </c>
      <c r="AY359" s="238" t="s">
        <v>141</v>
      </c>
    </row>
    <row r="360" s="13" customFormat="1">
      <c r="A360" s="13"/>
      <c r="B360" s="228"/>
      <c r="C360" s="229"/>
      <c r="D360" s="230" t="s">
        <v>149</v>
      </c>
      <c r="E360" s="231" t="s">
        <v>1</v>
      </c>
      <c r="F360" s="232" t="s">
        <v>413</v>
      </c>
      <c r="G360" s="229"/>
      <c r="H360" s="231" t="s">
        <v>1</v>
      </c>
      <c r="I360" s="233"/>
      <c r="J360" s="229"/>
      <c r="K360" s="229"/>
      <c r="L360" s="234"/>
      <c r="M360" s="235"/>
      <c r="N360" s="236"/>
      <c r="O360" s="236"/>
      <c r="P360" s="236"/>
      <c r="Q360" s="236"/>
      <c r="R360" s="236"/>
      <c r="S360" s="236"/>
      <c r="T360" s="23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8" t="s">
        <v>149</v>
      </c>
      <c r="AU360" s="238" t="s">
        <v>85</v>
      </c>
      <c r="AV360" s="13" t="s">
        <v>83</v>
      </c>
      <c r="AW360" s="13" t="s">
        <v>31</v>
      </c>
      <c r="AX360" s="13" t="s">
        <v>75</v>
      </c>
      <c r="AY360" s="238" t="s">
        <v>141</v>
      </c>
    </row>
    <row r="361" s="14" customFormat="1">
      <c r="A361" s="14"/>
      <c r="B361" s="239"/>
      <c r="C361" s="240"/>
      <c r="D361" s="230" t="s">
        <v>149</v>
      </c>
      <c r="E361" s="241" t="s">
        <v>1</v>
      </c>
      <c r="F361" s="242" t="s">
        <v>236</v>
      </c>
      <c r="G361" s="240"/>
      <c r="H361" s="243">
        <v>14</v>
      </c>
      <c r="I361" s="244"/>
      <c r="J361" s="240"/>
      <c r="K361" s="240"/>
      <c r="L361" s="245"/>
      <c r="M361" s="246"/>
      <c r="N361" s="247"/>
      <c r="O361" s="247"/>
      <c r="P361" s="247"/>
      <c r="Q361" s="247"/>
      <c r="R361" s="247"/>
      <c r="S361" s="247"/>
      <c r="T361" s="24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9" t="s">
        <v>149</v>
      </c>
      <c r="AU361" s="249" t="s">
        <v>85</v>
      </c>
      <c r="AV361" s="14" t="s">
        <v>85</v>
      </c>
      <c r="AW361" s="14" t="s">
        <v>31</v>
      </c>
      <c r="AX361" s="14" t="s">
        <v>83</v>
      </c>
      <c r="AY361" s="249" t="s">
        <v>141</v>
      </c>
    </row>
    <row r="362" s="2" customFormat="1" ht="24.15" customHeight="1">
      <c r="A362" s="38"/>
      <c r="B362" s="39"/>
      <c r="C362" s="261" t="s">
        <v>421</v>
      </c>
      <c r="D362" s="261" t="s">
        <v>180</v>
      </c>
      <c r="E362" s="262" t="s">
        <v>422</v>
      </c>
      <c r="F362" s="263" t="s">
        <v>423</v>
      </c>
      <c r="G362" s="264" t="s">
        <v>410</v>
      </c>
      <c r="H362" s="265">
        <v>14</v>
      </c>
      <c r="I362" s="266"/>
      <c r="J362" s="265">
        <f>ROUND(I362*H362,2)</f>
        <v>0</v>
      </c>
      <c r="K362" s="267"/>
      <c r="L362" s="268"/>
      <c r="M362" s="269" t="s">
        <v>1</v>
      </c>
      <c r="N362" s="270" t="s">
        <v>40</v>
      </c>
      <c r="O362" s="91"/>
      <c r="P362" s="224">
        <f>O362*H362</f>
        <v>0</v>
      </c>
      <c r="Q362" s="224">
        <v>0.00147</v>
      </c>
      <c r="R362" s="224">
        <f>Q362*H362</f>
        <v>0.020580000000000001</v>
      </c>
      <c r="S362" s="224">
        <v>0</v>
      </c>
      <c r="T362" s="225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6" t="s">
        <v>184</v>
      </c>
      <c r="AT362" s="226" t="s">
        <v>180</v>
      </c>
      <c r="AU362" s="226" t="s">
        <v>85</v>
      </c>
      <c r="AY362" s="17" t="s">
        <v>141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17" t="s">
        <v>83</v>
      </c>
      <c r="BK362" s="227">
        <f>ROUND(I362*H362,2)</f>
        <v>0</v>
      </c>
      <c r="BL362" s="17" t="s">
        <v>147</v>
      </c>
      <c r="BM362" s="226" t="s">
        <v>424</v>
      </c>
    </row>
    <row r="363" s="2" customFormat="1" ht="16.5" customHeight="1">
      <c r="A363" s="38"/>
      <c r="B363" s="39"/>
      <c r="C363" s="215" t="s">
        <v>425</v>
      </c>
      <c r="D363" s="215" t="s">
        <v>143</v>
      </c>
      <c r="E363" s="216" t="s">
        <v>426</v>
      </c>
      <c r="F363" s="217" t="s">
        <v>427</v>
      </c>
      <c r="G363" s="218" t="s">
        <v>158</v>
      </c>
      <c r="H363" s="219">
        <v>1</v>
      </c>
      <c r="I363" s="220"/>
      <c r="J363" s="219">
        <f>ROUND(I363*H363,2)</f>
        <v>0</v>
      </c>
      <c r="K363" s="221"/>
      <c r="L363" s="44"/>
      <c r="M363" s="222" t="s">
        <v>1</v>
      </c>
      <c r="N363" s="223" t="s">
        <v>40</v>
      </c>
      <c r="O363" s="91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6" t="s">
        <v>147</v>
      </c>
      <c r="AT363" s="226" t="s">
        <v>143</v>
      </c>
      <c r="AU363" s="226" t="s">
        <v>85</v>
      </c>
      <c r="AY363" s="17" t="s">
        <v>141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17" t="s">
        <v>83</v>
      </c>
      <c r="BK363" s="227">
        <f>ROUND(I363*H363,2)</f>
        <v>0</v>
      </c>
      <c r="BL363" s="17" t="s">
        <v>147</v>
      </c>
      <c r="BM363" s="226" t="s">
        <v>428</v>
      </c>
    </row>
    <row r="364" s="13" customFormat="1">
      <c r="A364" s="13"/>
      <c r="B364" s="228"/>
      <c r="C364" s="229"/>
      <c r="D364" s="230" t="s">
        <v>149</v>
      </c>
      <c r="E364" s="231" t="s">
        <v>1</v>
      </c>
      <c r="F364" s="232" t="s">
        <v>429</v>
      </c>
      <c r="G364" s="229"/>
      <c r="H364" s="231" t="s">
        <v>1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8" t="s">
        <v>149</v>
      </c>
      <c r="AU364" s="238" t="s">
        <v>85</v>
      </c>
      <c r="AV364" s="13" t="s">
        <v>83</v>
      </c>
      <c r="AW364" s="13" t="s">
        <v>31</v>
      </c>
      <c r="AX364" s="13" t="s">
        <v>75</v>
      </c>
      <c r="AY364" s="238" t="s">
        <v>141</v>
      </c>
    </row>
    <row r="365" s="13" customFormat="1">
      <c r="A365" s="13"/>
      <c r="B365" s="228"/>
      <c r="C365" s="229"/>
      <c r="D365" s="230" t="s">
        <v>149</v>
      </c>
      <c r="E365" s="231" t="s">
        <v>1</v>
      </c>
      <c r="F365" s="232" t="s">
        <v>430</v>
      </c>
      <c r="G365" s="229"/>
      <c r="H365" s="231" t="s">
        <v>1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149</v>
      </c>
      <c r="AU365" s="238" t="s">
        <v>85</v>
      </c>
      <c r="AV365" s="13" t="s">
        <v>83</v>
      </c>
      <c r="AW365" s="13" t="s">
        <v>31</v>
      </c>
      <c r="AX365" s="13" t="s">
        <v>75</v>
      </c>
      <c r="AY365" s="238" t="s">
        <v>141</v>
      </c>
    </row>
    <row r="366" s="14" customFormat="1">
      <c r="A366" s="14"/>
      <c r="B366" s="239"/>
      <c r="C366" s="240"/>
      <c r="D366" s="230" t="s">
        <v>149</v>
      </c>
      <c r="E366" s="241" t="s">
        <v>1</v>
      </c>
      <c r="F366" s="242" t="s">
        <v>83</v>
      </c>
      <c r="G366" s="240"/>
      <c r="H366" s="243">
        <v>1</v>
      </c>
      <c r="I366" s="244"/>
      <c r="J366" s="240"/>
      <c r="K366" s="240"/>
      <c r="L366" s="245"/>
      <c r="M366" s="246"/>
      <c r="N366" s="247"/>
      <c r="O366" s="247"/>
      <c r="P366" s="247"/>
      <c r="Q366" s="247"/>
      <c r="R366" s="247"/>
      <c r="S366" s="247"/>
      <c r="T366" s="248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9" t="s">
        <v>149</v>
      </c>
      <c r="AU366" s="249" t="s">
        <v>85</v>
      </c>
      <c r="AV366" s="14" t="s">
        <v>85</v>
      </c>
      <c r="AW366" s="14" t="s">
        <v>31</v>
      </c>
      <c r="AX366" s="14" t="s">
        <v>83</v>
      </c>
      <c r="AY366" s="249" t="s">
        <v>141</v>
      </c>
    </row>
    <row r="367" s="12" customFormat="1" ht="22.8" customHeight="1">
      <c r="A367" s="12"/>
      <c r="B367" s="199"/>
      <c r="C367" s="200"/>
      <c r="D367" s="201" t="s">
        <v>74</v>
      </c>
      <c r="E367" s="213" t="s">
        <v>431</v>
      </c>
      <c r="F367" s="213" t="s">
        <v>432</v>
      </c>
      <c r="G367" s="200"/>
      <c r="H367" s="200"/>
      <c r="I367" s="203"/>
      <c r="J367" s="214">
        <f>BK367</f>
        <v>0</v>
      </c>
      <c r="K367" s="200"/>
      <c r="L367" s="205"/>
      <c r="M367" s="206"/>
      <c r="N367" s="207"/>
      <c r="O367" s="207"/>
      <c r="P367" s="208">
        <f>SUM(P368:P373)</f>
        <v>0</v>
      </c>
      <c r="Q367" s="207"/>
      <c r="R367" s="208">
        <f>SUM(R368:R373)</f>
        <v>0</v>
      </c>
      <c r="S367" s="207"/>
      <c r="T367" s="209">
        <f>SUM(T368:T373)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0" t="s">
        <v>83</v>
      </c>
      <c r="AT367" s="211" t="s">
        <v>74</v>
      </c>
      <c r="AU367" s="211" t="s">
        <v>83</v>
      </c>
      <c r="AY367" s="210" t="s">
        <v>141</v>
      </c>
      <c r="BK367" s="212">
        <f>SUM(BK368:BK373)</f>
        <v>0</v>
      </c>
    </row>
    <row r="368" s="2" customFormat="1" ht="24.15" customHeight="1">
      <c r="A368" s="38"/>
      <c r="B368" s="39"/>
      <c r="C368" s="215" t="s">
        <v>433</v>
      </c>
      <c r="D368" s="215" t="s">
        <v>143</v>
      </c>
      <c r="E368" s="216" t="s">
        <v>434</v>
      </c>
      <c r="F368" s="217" t="s">
        <v>435</v>
      </c>
      <c r="G368" s="218" t="s">
        <v>380</v>
      </c>
      <c r="H368" s="219">
        <v>1</v>
      </c>
      <c r="I368" s="220"/>
      <c r="J368" s="219">
        <f>ROUND(I368*H368,2)</f>
        <v>0</v>
      </c>
      <c r="K368" s="221"/>
      <c r="L368" s="44"/>
      <c r="M368" s="222" t="s">
        <v>1</v>
      </c>
      <c r="N368" s="223" t="s">
        <v>40</v>
      </c>
      <c r="O368" s="91"/>
      <c r="P368" s="224">
        <f>O368*H368</f>
        <v>0</v>
      </c>
      <c r="Q368" s="224">
        <v>0</v>
      </c>
      <c r="R368" s="224">
        <f>Q368*H368</f>
        <v>0</v>
      </c>
      <c r="S368" s="224">
        <v>0</v>
      </c>
      <c r="T368" s="225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6" t="s">
        <v>147</v>
      </c>
      <c r="AT368" s="226" t="s">
        <v>143</v>
      </c>
      <c r="AU368" s="226" t="s">
        <v>85</v>
      </c>
      <c r="AY368" s="17" t="s">
        <v>141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17" t="s">
        <v>83</v>
      </c>
      <c r="BK368" s="227">
        <f>ROUND(I368*H368,2)</f>
        <v>0</v>
      </c>
      <c r="BL368" s="17" t="s">
        <v>147</v>
      </c>
      <c r="BM368" s="226" t="s">
        <v>436</v>
      </c>
    </row>
    <row r="369" s="2" customFormat="1">
      <c r="A369" s="38"/>
      <c r="B369" s="39"/>
      <c r="C369" s="40"/>
      <c r="D369" s="230" t="s">
        <v>203</v>
      </c>
      <c r="E369" s="40"/>
      <c r="F369" s="271" t="s">
        <v>437</v>
      </c>
      <c r="G369" s="40"/>
      <c r="H369" s="40"/>
      <c r="I369" s="272"/>
      <c r="J369" s="40"/>
      <c r="K369" s="40"/>
      <c r="L369" s="44"/>
      <c r="M369" s="273"/>
      <c r="N369" s="274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203</v>
      </c>
      <c r="AU369" s="17" t="s">
        <v>85</v>
      </c>
    </row>
    <row r="370" s="13" customFormat="1">
      <c r="A370" s="13"/>
      <c r="B370" s="228"/>
      <c r="C370" s="229"/>
      <c r="D370" s="230" t="s">
        <v>149</v>
      </c>
      <c r="E370" s="231" t="s">
        <v>1</v>
      </c>
      <c r="F370" s="232" t="s">
        <v>153</v>
      </c>
      <c r="G370" s="229"/>
      <c r="H370" s="231" t="s">
        <v>1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8" t="s">
        <v>149</v>
      </c>
      <c r="AU370" s="238" t="s">
        <v>85</v>
      </c>
      <c r="AV370" s="13" t="s">
        <v>83</v>
      </c>
      <c r="AW370" s="13" t="s">
        <v>31</v>
      </c>
      <c r="AX370" s="13" t="s">
        <v>75</v>
      </c>
      <c r="AY370" s="238" t="s">
        <v>141</v>
      </c>
    </row>
    <row r="371" s="13" customFormat="1">
      <c r="A371" s="13"/>
      <c r="B371" s="228"/>
      <c r="C371" s="229"/>
      <c r="D371" s="230" t="s">
        <v>149</v>
      </c>
      <c r="E371" s="231" t="s">
        <v>1</v>
      </c>
      <c r="F371" s="232" t="s">
        <v>263</v>
      </c>
      <c r="G371" s="229"/>
      <c r="H371" s="231" t="s">
        <v>1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8" t="s">
        <v>149</v>
      </c>
      <c r="AU371" s="238" t="s">
        <v>85</v>
      </c>
      <c r="AV371" s="13" t="s">
        <v>83</v>
      </c>
      <c r="AW371" s="13" t="s">
        <v>31</v>
      </c>
      <c r="AX371" s="13" t="s">
        <v>75</v>
      </c>
      <c r="AY371" s="238" t="s">
        <v>141</v>
      </c>
    </row>
    <row r="372" s="13" customFormat="1">
      <c r="A372" s="13"/>
      <c r="B372" s="228"/>
      <c r="C372" s="229"/>
      <c r="D372" s="230" t="s">
        <v>149</v>
      </c>
      <c r="E372" s="231" t="s">
        <v>1</v>
      </c>
      <c r="F372" s="232" t="s">
        <v>308</v>
      </c>
      <c r="G372" s="229"/>
      <c r="H372" s="231" t="s">
        <v>1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8" t="s">
        <v>149</v>
      </c>
      <c r="AU372" s="238" t="s">
        <v>85</v>
      </c>
      <c r="AV372" s="13" t="s">
        <v>83</v>
      </c>
      <c r="AW372" s="13" t="s">
        <v>31</v>
      </c>
      <c r="AX372" s="13" t="s">
        <v>75</v>
      </c>
      <c r="AY372" s="238" t="s">
        <v>141</v>
      </c>
    </row>
    <row r="373" s="14" customFormat="1">
      <c r="A373" s="14"/>
      <c r="B373" s="239"/>
      <c r="C373" s="240"/>
      <c r="D373" s="230" t="s">
        <v>149</v>
      </c>
      <c r="E373" s="241" t="s">
        <v>1</v>
      </c>
      <c r="F373" s="242" t="s">
        <v>83</v>
      </c>
      <c r="G373" s="240"/>
      <c r="H373" s="243">
        <v>1</v>
      </c>
      <c r="I373" s="244"/>
      <c r="J373" s="240"/>
      <c r="K373" s="240"/>
      <c r="L373" s="245"/>
      <c r="M373" s="246"/>
      <c r="N373" s="247"/>
      <c r="O373" s="247"/>
      <c r="P373" s="247"/>
      <c r="Q373" s="247"/>
      <c r="R373" s="247"/>
      <c r="S373" s="247"/>
      <c r="T373" s="24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9" t="s">
        <v>149</v>
      </c>
      <c r="AU373" s="249" t="s">
        <v>85</v>
      </c>
      <c r="AV373" s="14" t="s">
        <v>85</v>
      </c>
      <c r="AW373" s="14" t="s">
        <v>31</v>
      </c>
      <c r="AX373" s="14" t="s">
        <v>83</v>
      </c>
      <c r="AY373" s="249" t="s">
        <v>141</v>
      </c>
    </row>
    <row r="374" s="12" customFormat="1" ht="22.8" customHeight="1">
      <c r="A374" s="12"/>
      <c r="B374" s="199"/>
      <c r="C374" s="200"/>
      <c r="D374" s="201" t="s">
        <v>74</v>
      </c>
      <c r="E374" s="213" t="s">
        <v>438</v>
      </c>
      <c r="F374" s="213" t="s">
        <v>439</v>
      </c>
      <c r="G374" s="200"/>
      <c r="H374" s="200"/>
      <c r="I374" s="203"/>
      <c r="J374" s="214">
        <f>BK374</f>
        <v>0</v>
      </c>
      <c r="K374" s="200"/>
      <c r="L374" s="205"/>
      <c r="M374" s="206"/>
      <c r="N374" s="207"/>
      <c r="O374" s="207"/>
      <c r="P374" s="208">
        <f>SUM(P375:P384)</f>
        <v>0</v>
      </c>
      <c r="Q374" s="207"/>
      <c r="R374" s="208">
        <f>SUM(R375:R384)</f>
        <v>0.031320000000000001</v>
      </c>
      <c r="S374" s="207"/>
      <c r="T374" s="209">
        <f>SUM(T375:T384)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0" t="s">
        <v>83</v>
      </c>
      <c r="AT374" s="211" t="s">
        <v>74</v>
      </c>
      <c r="AU374" s="211" t="s">
        <v>83</v>
      </c>
      <c r="AY374" s="210" t="s">
        <v>141</v>
      </c>
      <c r="BK374" s="212">
        <f>SUM(BK375:BK384)</f>
        <v>0</v>
      </c>
    </row>
    <row r="375" s="2" customFormat="1" ht="33" customHeight="1">
      <c r="A375" s="38"/>
      <c r="B375" s="39"/>
      <c r="C375" s="215" t="s">
        <v>440</v>
      </c>
      <c r="D375" s="215" t="s">
        <v>143</v>
      </c>
      <c r="E375" s="216" t="s">
        <v>441</v>
      </c>
      <c r="F375" s="217" t="s">
        <v>442</v>
      </c>
      <c r="G375" s="218" t="s">
        <v>163</v>
      </c>
      <c r="H375" s="219">
        <v>38</v>
      </c>
      <c r="I375" s="220"/>
      <c r="J375" s="219">
        <f>ROUND(I375*H375,2)</f>
        <v>0</v>
      </c>
      <c r="K375" s="221"/>
      <c r="L375" s="44"/>
      <c r="M375" s="222" t="s">
        <v>1</v>
      </c>
      <c r="N375" s="223" t="s">
        <v>40</v>
      </c>
      <c r="O375" s="91"/>
      <c r="P375" s="224">
        <f>O375*H375</f>
        <v>0</v>
      </c>
      <c r="Q375" s="224">
        <v>0.00036000000000000002</v>
      </c>
      <c r="R375" s="224">
        <f>Q375*H375</f>
        <v>0.013680000000000001</v>
      </c>
      <c r="S375" s="224">
        <v>0</v>
      </c>
      <c r="T375" s="225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6" t="s">
        <v>147</v>
      </c>
      <c r="AT375" s="226" t="s">
        <v>143</v>
      </c>
      <c r="AU375" s="226" t="s">
        <v>85</v>
      </c>
      <c r="AY375" s="17" t="s">
        <v>141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17" t="s">
        <v>83</v>
      </c>
      <c r="BK375" s="227">
        <f>ROUND(I375*H375,2)</f>
        <v>0</v>
      </c>
      <c r="BL375" s="17" t="s">
        <v>147</v>
      </c>
      <c r="BM375" s="226" t="s">
        <v>443</v>
      </c>
    </row>
    <row r="376" s="13" customFormat="1">
      <c r="A376" s="13"/>
      <c r="B376" s="228"/>
      <c r="C376" s="229"/>
      <c r="D376" s="230" t="s">
        <v>149</v>
      </c>
      <c r="E376" s="231" t="s">
        <v>1</v>
      </c>
      <c r="F376" s="232" t="s">
        <v>354</v>
      </c>
      <c r="G376" s="229"/>
      <c r="H376" s="231" t="s">
        <v>1</v>
      </c>
      <c r="I376" s="233"/>
      <c r="J376" s="229"/>
      <c r="K376" s="229"/>
      <c r="L376" s="234"/>
      <c r="M376" s="235"/>
      <c r="N376" s="236"/>
      <c r="O376" s="236"/>
      <c r="P376" s="236"/>
      <c r="Q376" s="236"/>
      <c r="R376" s="236"/>
      <c r="S376" s="236"/>
      <c r="T376" s="23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8" t="s">
        <v>149</v>
      </c>
      <c r="AU376" s="238" t="s">
        <v>85</v>
      </c>
      <c r="AV376" s="13" t="s">
        <v>83</v>
      </c>
      <c r="AW376" s="13" t="s">
        <v>31</v>
      </c>
      <c r="AX376" s="13" t="s">
        <v>75</v>
      </c>
      <c r="AY376" s="238" t="s">
        <v>141</v>
      </c>
    </row>
    <row r="377" s="13" customFormat="1">
      <c r="A377" s="13"/>
      <c r="B377" s="228"/>
      <c r="C377" s="229"/>
      <c r="D377" s="230" t="s">
        <v>149</v>
      </c>
      <c r="E377" s="231" t="s">
        <v>1</v>
      </c>
      <c r="F377" s="232" t="s">
        <v>165</v>
      </c>
      <c r="G377" s="229"/>
      <c r="H377" s="231" t="s">
        <v>1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8" t="s">
        <v>149</v>
      </c>
      <c r="AU377" s="238" t="s">
        <v>85</v>
      </c>
      <c r="AV377" s="13" t="s">
        <v>83</v>
      </c>
      <c r="AW377" s="13" t="s">
        <v>31</v>
      </c>
      <c r="AX377" s="13" t="s">
        <v>75</v>
      </c>
      <c r="AY377" s="238" t="s">
        <v>141</v>
      </c>
    </row>
    <row r="378" s="14" customFormat="1">
      <c r="A378" s="14"/>
      <c r="B378" s="239"/>
      <c r="C378" s="240"/>
      <c r="D378" s="230" t="s">
        <v>149</v>
      </c>
      <c r="E378" s="241" t="s">
        <v>1</v>
      </c>
      <c r="F378" s="242" t="s">
        <v>241</v>
      </c>
      <c r="G378" s="240"/>
      <c r="H378" s="243">
        <v>11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9" t="s">
        <v>149</v>
      </c>
      <c r="AU378" s="249" t="s">
        <v>85</v>
      </c>
      <c r="AV378" s="14" t="s">
        <v>85</v>
      </c>
      <c r="AW378" s="14" t="s">
        <v>31</v>
      </c>
      <c r="AX378" s="14" t="s">
        <v>75</v>
      </c>
      <c r="AY378" s="249" t="s">
        <v>141</v>
      </c>
    </row>
    <row r="379" s="13" customFormat="1">
      <c r="A379" s="13"/>
      <c r="B379" s="228"/>
      <c r="C379" s="229"/>
      <c r="D379" s="230" t="s">
        <v>149</v>
      </c>
      <c r="E379" s="231" t="s">
        <v>1</v>
      </c>
      <c r="F379" s="232" t="s">
        <v>167</v>
      </c>
      <c r="G379" s="229"/>
      <c r="H379" s="231" t="s">
        <v>1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8" t="s">
        <v>149</v>
      </c>
      <c r="AU379" s="238" t="s">
        <v>85</v>
      </c>
      <c r="AV379" s="13" t="s">
        <v>83</v>
      </c>
      <c r="AW379" s="13" t="s">
        <v>31</v>
      </c>
      <c r="AX379" s="13" t="s">
        <v>75</v>
      </c>
      <c r="AY379" s="238" t="s">
        <v>141</v>
      </c>
    </row>
    <row r="380" s="14" customFormat="1">
      <c r="A380" s="14"/>
      <c r="B380" s="239"/>
      <c r="C380" s="240"/>
      <c r="D380" s="230" t="s">
        <v>149</v>
      </c>
      <c r="E380" s="241" t="s">
        <v>1</v>
      </c>
      <c r="F380" s="242" t="s">
        <v>242</v>
      </c>
      <c r="G380" s="240"/>
      <c r="H380" s="243">
        <v>27</v>
      </c>
      <c r="I380" s="244"/>
      <c r="J380" s="240"/>
      <c r="K380" s="240"/>
      <c r="L380" s="245"/>
      <c r="M380" s="246"/>
      <c r="N380" s="247"/>
      <c r="O380" s="247"/>
      <c r="P380" s="247"/>
      <c r="Q380" s="247"/>
      <c r="R380" s="247"/>
      <c r="S380" s="247"/>
      <c r="T380" s="24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9" t="s">
        <v>149</v>
      </c>
      <c r="AU380" s="249" t="s">
        <v>85</v>
      </c>
      <c r="AV380" s="14" t="s">
        <v>85</v>
      </c>
      <c r="AW380" s="14" t="s">
        <v>31</v>
      </c>
      <c r="AX380" s="14" t="s">
        <v>75</v>
      </c>
      <c r="AY380" s="249" t="s">
        <v>141</v>
      </c>
    </row>
    <row r="381" s="15" customFormat="1">
      <c r="A381" s="15"/>
      <c r="B381" s="250"/>
      <c r="C381" s="251"/>
      <c r="D381" s="230" t="s">
        <v>149</v>
      </c>
      <c r="E381" s="252" t="s">
        <v>1</v>
      </c>
      <c r="F381" s="253" t="s">
        <v>155</v>
      </c>
      <c r="G381" s="251"/>
      <c r="H381" s="254">
        <v>38</v>
      </c>
      <c r="I381" s="255"/>
      <c r="J381" s="251"/>
      <c r="K381" s="251"/>
      <c r="L381" s="256"/>
      <c r="M381" s="257"/>
      <c r="N381" s="258"/>
      <c r="O381" s="258"/>
      <c r="P381" s="258"/>
      <c r="Q381" s="258"/>
      <c r="R381" s="258"/>
      <c r="S381" s="258"/>
      <c r="T381" s="259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0" t="s">
        <v>149</v>
      </c>
      <c r="AU381" s="260" t="s">
        <v>85</v>
      </c>
      <c r="AV381" s="15" t="s">
        <v>147</v>
      </c>
      <c r="AW381" s="15" t="s">
        <v>31</v>
      </c>
      <c r="AX381" s="15" t="s">
        <v>83</v>
      </c>
      <c r="AY381" s="260" t="s">
        <v>141</v>
      </c>
    </row>
    <row r="382" s="2" customFormat="1" ht="16.5" customHeight="1">
      <c r="A382" s="38"/>
      <c r="B382" s="39"/>
      <c r="C382" s="215" t="s">
        <v>444</v>
      </c>
      <c r="D382" s="215" t="s">
        <v>143</v>
      </c>
      <c r="E382" s="216" t="s">
        <v>445</v>
      </c>
      <c r="F382" s="217" t="s">
        <v>446</v>
      </c>
      <c r="G382" s="218" t="s">
        <v>410</v>
      </c>
      <c r="H382" s="219">
        <v>29.399999999999999</v>
      </c>
      <c r="I382" s="220"/>
      <c r="J382" s="219">
        <f>ROUND(I382*H382,2)</f>
        <v>0</v>
      </c>
      <c r="K382" s="221"/>
      <c r="L382" s="44"/>
      <c r="M382" s="222" t="s">
        <v>1</v>
      </c>
      <c r="N382" s="223" t="s">
        <v>40</v>
      </c>
      <c r="O382" s="91"/>
      <c r="P382" s="224">
        <f>O382*H382</f>
        <v>0</v>
      </c>
      <c r="Q382" s="224">
        <v>0</v>
      </c>
      <c r="R382" s="224">
        <f>Q382*H382</f>
        <v>0</v>
      </c>
      <c r="S382" s="224">
        <v>0</v>
      </c>
      <c r="T382" s="225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6" t="s">
        <v>147</v>
      </c>
      <c r="AT382" s="226" t="s">
        <v>143</v>
      </c>
      <c r="AU382" s="226" t="s">
        <v>85</v>
      </c>
      <c r="AY382" s="17" t="s">
        <v>141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17" t="s">
        <v>83</v>
      </c>
      <c r="BK382" s="227">
        <f>ROUND(I382*H382,2)</f>
        <v>0</v>
      </c>
      <c r="BL382" s="17" t="s">
        <v>147</v>
      </c>
      <c r="BM382" s="226" t="s">
        <v>447</v>
      </c>
    </row>
    <row r="383" s="14" customFormat="1">
      <c r="A383" s="14"/>
      <c r="B383" s="239"/>
      <c r="C383" s="240"/>
      <c r="D383" s="230" t="s">
        <v>149</v>
      </c>
      <c r="E383" s="241" t="s">
        <v>1</v>
      </c>
      <c r="F383" s="242" t="s">
        <v>448</v>
      </c>
      <c r="G383" s="240"/>
      <c r="H383" s="243">
        <v>29.399999999999999</v>
      </c>
      <c r="I383" s="244"/>
      <c r="J383" s="240"/>
      <c r="K383" s="240"/>
      <c r="L383" s="245"/>
      <c r="M383" s="246"/>
      <c r="N383" s="247"/>
      <c r="O383" s="247"/>
      <c r="P383" s="247"/>
      <c r="Q383" s="247"/>
      <c r="R383" s="247"/>
      <c r="S383" s="247"/>
      <c r="T383" s="248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9" t="s">
        <v>149</v>
      </c>
      <c r="AU383" s="249" t="s">
        <v>85</v>
      </c>
      <c r="AV383" s="14" t="s">
        <v>85</v>
      </c>
      <c r="AW383" s="14" t="s">
        <v>31</v>
      </c>
      <c r="AX383" s="14" t="s">
        <v>83</v>
      </c>
      <c r="AY383" s="249" t="s">
        <v>141</v>
      </c>
    </row>
    <row r="384" s="2" customFormat="1" ht="33" customHeight="1">
      <c r="A384" s="38"/>
      <c r="B384" s="39"/>
      <c r="C384" s="215" t="s">
        <v>449</v>
      </c>
      <c r="D384" s="215" t="s">
        <v>143</v>
      </c>
      <c r="E384" s="216" t="s">
        <v>450</v>
      </c>
      <c r="F384" s="217" t="s">
        <v>451</v>
      </c>
      <c r="G384" s="218" t="s">
        <v>410</v>
      </c>
      <c r="H384" s="219">
        <v>29.399999999999999</v>
      </c>
      <c r="I384" s="220"/>
      <c r="J384" s="219">
        <f>ROUND(I384*H384,2)</f>
        <v>0</v>
      </c>
      <c r="K384" s="221"/>
      <c r="L384" s="44"/>
      <c r="M384" s="222" t="s">
        <v>1</v>
      </c>
      <c r="N384" s="223" t="s">
        <v>40</v>
      </c>
      <c r="O384" s="91"/>
      <c r="P384" s="224">
        <f>O384*H384</f>
        <v>0</v>
      </c>
      <c r="Q384" s="224">
        <v>0.00059999999999999995</v>
      </c>
      <c r="R384" s="224">
        <f>Q384*H384</f>
        <v>0.017639999999999996</v>
      </c>
      <c r="S384" s="224">
        <v>0</v>
      </c>
      <c r="T384" s="225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6" t="s">
        <v>147</v>
      </c>
      <c r="AT384" s="226" t="s">
        <v>143</v>
      </c>
      <c r="AU384" s="226" t="s">
        <v>85</v>
      </c>
      <c r="AY384" s="17" t="s">
        <v>141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17" t="s">
        <v>83</v>
      </c>
      <c r="BK384" s="227">
        <f>ROUND(I384*H384,2)</f>
        <v>0</v>
      </c>
      <c r="BL384" s="17" t="s">
        <v>147</v>
      </c>
      <c r="BM384" s="226" t="s">
        <v>452</v>
      </c>
    </row>
    <row r="385" s="12" customFormat="1" ht="22.8" customHeight="1">
      <c r="A385" s="12"/>
      <c r="B385" s="199"/>
      <c r="C385" s="200"/>
      <c r="D385" s="201" t="s">
        <v>74</v>
      </c>
      <c r="E385" s="213" t="s">
        <v>453</v>
      </c>
      <c r="F385" s="213" t="s">
        <v>454</v>
      </c>
      <c r="G385" s="200"/>
      <c r="H385" s="200"/>
      <c r="I385" s="203"/>
      <c r="J385" s="214">
        <f>BK385</f>
        <v>0</v>
      </c>
      <c r="K385" s="200"/>
      <c r="L385" s="205"/>
      <c r="M385" s="206"/>
      <c r="N385" s="207"/>
      <c r="O385" s="207"/>
      <c r="P385" s="208">
        <f>SUM(P386:P410)</f>
        <v>0</v>
      </c>
      <c r="Q385" s="207"/>
      <c r="R385" s="208">
        <f>SUM(R386:R410)</f>
        <v>0</v>
      </c>
      <c r="S385" s="207"/>
      <c r="T385" s="209">
        <f>SUM(T386:T410)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0" t="s">
        <v>83</v>
      </c>
      <c r="AT385" s="211" t="s">
        <v>74</v>
      </c>
      <c r="AU385" s="211" t="s">
        <v>83</v>
      </c>
      <c r="AY385" s="210" t="s">
        <v>141</v>
      </c>
      <c r="BK385" s="212">
        <f>SUM(BK386:BK410)</f>
        <v>0</v>
      </c>
    </row>
    <row r="386" s="2" customFormat="1" ht="16.5" customHeight="1">
      <c r="A386" s="38"/>
      <c r="B386" s="39"/>
      <c r="C386" s="215" t="s">
        <v>455</v>
      </c>
      <c r="D386" s="215" t="s">
        <v>143</v>
      </c>
      <c r="E386" s="216" t="s">
        <v>456</v>
      </c>
      <c r="F386" s="217" t="s">
        <v>457</v>
      </c>
      <c r="G386" s="218" t="s">
        <v>163</v>
      </c>
      <c r="H386" s="219">
        <v>80.900000000000006</v>
      </c>
      <c r="I386" s="220"/>
      <c r="J386" s="219">
        <f>ROUND(I386*H386,2)</f>
        <v>0</v>
      </c>
      <c r="K386" s="221"/>
      <c r="L386" s="44"/>
      <c r="M386" s="222" t="s">
        <v>1</v>
      </c>
      <c r="N386" s="223" t="s">
        <v>40</v>
      </c>
      <c r="O386" s="91"/>
      <c r="P386" s="224">
        <f>O386*H386</f>
        <v>0</v>
      </c>
      <c r="Q386" s="224">
        <v>0</v>
      </c>
      <c r="R386" s="224">
        <f>Q386*H386</f>
        <v>0</v>
      </c>
      <c r="S386" s="224">
        <v>0</v>
      </c>
      <c r="T386" s="225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6" t="s">
        <v>147</v>
      </c>
      <c r="AT386" s="226" t="s">
        <v>143</v>
      </c>
      <c r="AU386" s="226" t="s">
        <v>85</v>
      </c>
      <c r="AY386" s="17" t="s">
        <v>141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17" t="s">
        <v>83</v>
      </c>
      <c r="BK386" s="227">
        <f>ROUND(I386*H386,2)</f>
        <v>0</v>
      </c>
      <c r="BL386" s="17" t="s">
        <v>147</v>
      </c>
      <c r="BM386" s="226" t="s">
        <v>458</v>
      </c>
    </row>
    <row r="387" s="13" customFormat="1">
      <c r="A387" s="13"/>
      <c r="B387" s="228"/>
      <c r="C387" s="229"/>
      <c r="D387" s="230" t="s">
        <v>149</v>
      </c>
      <c r="E387" s="231" t="s">
        <v>1</v>
      </c>
      <c r="F387" s="232" t="s">
        <v>151</v>
      </c>
      <c r="G387" s="229"/>
      <c r="H387" s="231" t="s">
        <v>1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149</v>
      </c>
      <c r="AU387" s="238" t="s">
        <v>85</v>
      </c>
      <c r="AV387" s="13" t="s">
        <v>83</v>
      </c>
      <c r="AW387" s="13" t="s">
        <v>31</v>
      </c>
      <c r="AX387" s="13" t="s">
        <v>75</v>
      </c>
      <c r="AY387" s="238" t="s">
        <v>141</v>
      </c>
    </row>
    <row r="388" s="14" customFormat="1">
      <c r="A388" s="14"/>
      <c r="B388" s="239"/>
      <c r="C388" s="240"/>
      <c r="D388" s="230" t="s">
        <v>149</v>
      </c>
      <c r="E388" s="241" t="s">
        <v>1</v>
      </c>
      <c r="F388" s="242" t="s">
        <v>459</v>
      </c>
      <c r="G388" s="240"/>
      <c r="H388" s="243">
        <v>24.5</v>
      </c>
      <c r="I388" s="244"/>
      <c r="J388" s="240"/>
      <c r="K388" s="240"/>
      <c r="L388" s="245"/>
      <c r="M388" s="246"/>
      <c r="N388" s="247"/>
      <c r="O388" s="247"/>
      <c r="P388" s="247"/>
      <c r="Q388" s="247"/>
      <c r="R388" s="247"/>
      <c r="S388" s="247"/>
      <c r="T388" s="24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9" t="s">
        <v>149</v>
      </c>
      <c r="AU388" s="249" t="s">
        <v>85</v>
      </c>
      <c r="AV388" s="14" t="s">
        <v>85</v>
      </c>
      <c r="AW388" s="14" t="s">
        <v>31</v>
      </c>
      <c r="AX388" s="14" t="s">
        <v>75</v>
      </c>
      <c r="AY388" s="249" t="s">
        <v>141</v>
      </c>
    </row>
    <row r="389" s="13" customFormat="1">
      <c r="A389" s="13"/>
      <c r="B389" s="228"/>
      <c r="C389" s="229"/>
      <c r="D389" s="230" t="s">
        <v>149</v>
      </c>
      <c r="E389" s="231" t="s">
        <v>1</v>
      </c>
      <c r="F389" s="232" t="s">
        <v>153</v>
      </c>
      <c r="G389" s="229"/>
      <c r="H389" s="231" t="s">
        <v>1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8" t="s">
        <v>149</v>
      </c>
      <c r="AU389" s="238" t="s">
        <v>85</v>
      </c>
      <c r="AV389" s="13" t="s">
        <v>83</v>
      </c>
      <c r="AW389" s="13" t="s">
        <v>31</v>
      </c>
      <c r="AX389" s="13" t="s">
        <v>75</v>
      </c>
      <c r="AY389" s="238" t="s">
        <v>141</v>
      </c>
    </row>
    <row r="390" s="14" customFormat="1">
      <c r="A390" s="14"/>
      <c r="B390" s="239"/>
      <c r="C390" s="240"/>
      <c r="D390" s="230" t="s">
        <v>149</v>
      </c>
      <c r="E390" s="241" t="s">
        <v>1</v>
      </c>
      <c r="F390" s="242" t="s">
        <v>460</v>
      </c>
      <c r="G390" s="240"/>
      <c r="H390" s="243">
        <v>56.399999999999999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9" t="s">
        <v>149</v>
      </c>
      <c r="AU390" s="249" t="s">
        <v>85</v>
      </c>
      <c r="AV390" s="14" t="s">
        <v>85</v>
      </c>
      <c r="AW390" s="14" t="s">
        <v>31</v>
      </c>
      <c r="AX390" s="14" t="s">
        <v>75</v>
      </c>
      <c r="AY390" s="249" t="s">
        <v>141</v>
      </c>
    </row>
    <row r="391" s="15" customFormat="1">
      <c r="A391" s="15"/>
      <c r="B391" s="250"/>
      <c r="C391" s="251"/>
      <c r="D391" s="230" t="s">
        <v>149</v>
      </c>
      <c r="E391" s="252" t="s">
        <v>1</v>
      </c>
      <c r="F391" s="253" t="s">
        <v>155</v>
      </c>
      <c r="G391" s="251"/>
      <c r="H391" s="254">
        <v>80.900000000000006</v>
      </c>
      <c r="I391" s="255"/>
      <c r="J391" s="251"/>
      <c r="K391" s="251"/>
      <c r="L391" s="256"/>
      <c r="M391" s="257"/>
      <c r="N391" s="258"/>
      <c r="O391" s="258"/>
      <c r="P391" s="258"/>
      <c r="Q391" s="258"/>
      <c r="R391" s="258"/>
      <c r="S391" s="258"/>
      <c r="T391" s="259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0" t="s">
        <v>149</v>
      </c>
      <c r="AU391" s="260" t="s">
        <v>85</v>
      </c>
      <c r="AV391" s="15" t="s">
        <v>147</v>
      </c>
      <c r="AW391" s="15" t="s">
        <v>31</v>
      </c>
      <c r="AX391" s="15" t="s">
        <v>83</v>
      </c>
      <c r="AY391" s="260" t="s">
        <v>141</v>
      </c>
    </row>
    <row r="392" s="2" customFormat="1" ht="24.15" customHeight="1">
      <c r="A392" s="38"/>
      <c r="B392" s="39"/>
      <c r="C392" s="215" t="s">
        <v>461</v>
      </c>
      <c r="D392" s="215" t="s">
        <v>143</v>
      </c>
      <c r="E392" s="216" t="s">
        <v>462</v>
      </c>
      <c r="F392" s="217" t="s">
        <v>463</v>
      </c>
      <c r="G392" s="218" t="s">
        <v>380</v>
      </c>
      <c r="H392" s="219">
        <v>2</v>
      </c>
      <c r="I392" s="220"/>
      <c r="J392" s="219">
        <f>ROUND(I392*H392,2)</f>
        <v>0</v>
      </c>
      <c r="K392" s="221"/>
      <c r="L392" s="44"/>
      <c r="M392" s="222" t="s">
        <v>1</v>
      </c>
      <c r="N392" s="223" t="s">
        <v>40</v>
      </c>
      <c r="O392" s="91"/>
      <c r="P392" s="224">
        <f>O392*H392</f>
        <v>0</v>
      </c>
      <c r="Q392" s="224">
        <v>0</v>
      </c>
      <c r="R392" s="224">
        <f>Q392*H392</f>
        <v>0</v>
      </c>
      <c r="S392" s="224">
        <v>0</v>
      </c>
      <c r="T392" s="225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6" t="s">
        <v>147</v>
      </c>
      <c r="AT392" s="226" t="s">
        <v>143</v>
      </c>
      <c r="AU392" s="226" t="s">
        <v>85</v>
      </c>
      <c r="AY392" s="17" t="s">
        <v>141</v>
      </c>
      <c r="BE392" s="227">
        <f>IF(N392="základní",J392,0)</f>
        <v>0</v>
      </c>
      <c r="BF392" s="227">
        <f>IF(N392="snížená",J392,0)</f>
        <v>0</v>
      </c>
      <c r="BG392" s="227">
        <f>IF(N392="zákl. přenesená",J392,0)</f>
        <v>0</v>
      </c>
      <c r="BH392" s="227">
        <f>IF(N392="sníž. přenesená",J392,0)</f>
        <v>0</v>
      </c>
      <c r="BI392" s="227">
        <f>IF(N392="nulová",J392,0)</f>
        <v>0</v>
      </c>
      <c r="BJ392" s="17" t="s">
        <v>83</v>
      </c>
      <c r="BK392" s="227">
        <f>ROUND(I392*H392,2)</f>
        <v>0</v>
      </c>
      <c r="BL392" s="17" t="s">
        <v>147</v>
      </c>
      <c r="BM392" s="226" t="s">
        <v>464</v>
      </c>
    </row>
    <row r="393" s="2" customFormat="1">
      <c r="A393" s="38"/>
      <c r="B393" s="39"/>
      <c r="C393" s="40"/>
      <c r="D393" s="230" t="s">
        <v>203</v>
      </c>
      <c r="E393" s="40"/>
      <c r="F393" s="271" t="s">
        <v>465</v>
      </c>
      <c r="G393" s="40"/>
      <c r="H393" s="40"/>
      <c r="I393" s="272"/>
      <c r="J393" s="40"/>
      <c r="K393" s="40"/>
      <c r="L393" s="44"/>
      <c r="M393" s="273"/>
      <c r="N393" s="274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203</v>
      </c>
      <c r="AU393" s="17" t="s">
        <v>85</v>
      </c>
    </row>
    <row r="394" s="13" customFormat="1">
      <c r="A394" s="13"/>
      <c r="B394" s="228"/>
      <c r="C394" s="229"/>
      <c r="D394" s="230" t="s">
        <v>149</v>
      </c>
      <c r="E394" s="231" t="s">
        <v>1</v>
      </c>
      <c r="F394" s="232" t="s">
        <v>165</v>
      </c>
      <c r="G394" s="229"/>
      <c r="H394" s="231" t="s">
        <v>1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8" t="s">
        <v>149</v>
      </c>
      <c r="AU394" s="238" t="s">
        <v>85</v>
      </c>
      <c r="AV394" s="13" t="s">
        <v>83</v>
      </c>
      <c r="AW394" s="13" t="s">
        <v>31</v>
      </c>
      <c r="AX394" s="13" t="s">
        <v>75</v>
      </c>
      <c r="AY394" s="238" t="s">
        <v>141</v>
      </c>
    </row>
    <row r="395" s="14" customFormat="1">
      <c r="A395" s="14"/>
      <c r="B395" s="239"/>
      <c r="C395" s="240"/>
      <c r="D395" s="230" t="s">
        <v>149</v>
      </c>
      <c r="E395" s="241" t="s">
        <v>1</v>
      </c>
      <c r="F395" s="242" t="s">
        <v>466</v>
      </c>
      <c r="G395" s="240"/>
      <c r="H395" s="243">
        <v>2</v>
      </c>
      <c r="I395" s="244"/>
      <c r="J395" s="240"/>
      <c r="K395" s="240"/>
      <c r="L395" s="245"/>
      <c r="M395" s="246"/>
      <c r="N395" s="247"/>
      <c r="O395" s="247"/>
      <c r="P395" s="247"/>
      <c r="Q395" s="247"/>
      <c r="R395" s="247"/>
      <c r="S395" s="247"/>
      <c r="T395" s="248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9" t="s">
        <v>149</v>
      </c>
      <c r="AU395" s="249" t="s">
        <v>85</v>
      </c>
      <c r="AV395" s="14" t="s">
        <v>85</v>
      </c>
      <c r="AW395" s="14" t="s">
        <v>31</v>
      </c>
      <c r="AX395" s="14" t="s">
        <v>83</v>
      </c>
      <c r="AY395" s="249" t="s">
        <v>141</v>
      </c>
    </row>
    <row r="396" s="2" customFormat="1" ht="24.15" customHeight="1">
      <c r="A396" s="38"/>
      <c r="B396" s="39"/>
      <c r="C396" s="215" t="s">
        <v>198</v>
      </c>
      <c r="D396" s="215" t="s">
        <v>143</v>
      </c>
      <c r="E396" s="216" t="s">
        <v>467</v>
      </c>
      <c r="F396" s="217" t="s">
        <v>468</v>
      </c>
      <c r="G396" s="218" t="s">
        <v>380</v>
      </c>
      <c r="H396" s="219">
        <v>2</v>
      </c>
      <c r="I396" s="220"/>
      <c r="J396" s="219">
        <f>ROUND(I396*H396,2)</f>
        <v>0</v>
      </c>
      <c r="K396" s="221"/>
      <c r="L396" s="44"/>
      <c r="M396" s="222" t="s">
        <v>1</v>
      </c>
      <c r="N396" s="223" t="s">
        <v>40</v>
      </c>
      <c r="O396" s="91"/>
      <c r="P396" s="224">
        <f>O396*H396</f>
        <v>0</v>
      </c>
      <c r="Q396" s="224">
        <v>0</v>
      </c>
      <c r="R396" s="224">
        <f>Q396*H396</f>
        <v>0</v>
      </c>
      <c r="S396" s="224">
        <v>0</v>
      </c>
      <c r="T396" s="225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6" t="s">
        <v>147</v>
      </c>
      <c r="AT396" s="226" t="s">
        <v>143</v>
      </c>
      <c r="AU396" s="226" t="s">
        <v>85</v>
      </c>
      <c r="AY396" s="17" t="s">
        <v>141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17" t="s">
        <v>83</v>
      </c>
      <c r="BK396" s="227">
        <f>ROUND(I396*H396,2)</f>
        <v>0</v>
      </c>
      <c r="BL396" s="17" t="s">
        <v>147</v>
      </c>
      <c r="BM396" s="226" t="s">
        <v>469</v>
      </c>
    </row>
    <row r="397" s="2" customFormat="1">
      <c r="A397" s="38"/>
      <c r="B397" s="39"/>
      <c r="C397" s="40"/>
      <c r="D397" s="230" t="s">
        <v>203</v>
      </c>
      <c r="E397" s="40"/>
      <c r="F397" s="271" t="s">
        <v>465</v>
      </c>
      <c r="G397" s="40"/>
      <c r="H397" s="40"/>
      <c r="I397" s="272"/>
      <c r="J397" s="40"/>
      <c r="K397" s="40"/>
      <c r="L397" s="44"/>
      <c r="M397" s="273"/>
      <c r="N397" s="274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203</v>
      </c>
      <c r="AU397" s="17" t="s">
        <v>85</v>
      </c>
    </row>
    <row r="398" s="13" customFormat="1">
      <c r="A398" s="13"/>
      <c r="B398" s="228"/>
      <c r="C398" s="229"/>
      <c r="D398" s="230" t="s">
        <v>149</v>
      </c>
      <c r="E398" s="231" t="s">
        <v>1</v>
      </c>
      <c r="F398" s="232" t="s">
        <v>167</v>
      </c>
      <c r="G398" s="229"/>
      <c r="H398" s="231" t="s">
        <v>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149</v>
      </c>
      <c r="AU398" s="238" t="s">
        <v>85</v>
      </c>
      <c r="AV398" s="13" t="s">
        <v>83</v>
      </c>
      <c r="AW398" s="13" t="s">
        <v>31</v>
      </c>
      <c r="AX398" s="13" t="s">
        <v>75</v>
      </c>
      <c r="AY398" s="238" t="s">
        <v>141</v>
      </c>
    </row>
    <row r="399" s="14" customFormat="1">
      <c r="A399" s="14"/>
      <c r="B399" s="239"/>
      <c r="C399" s="240"/>
      <c r="D399" s="230" t="s">
        <v>149</v>
      </c>
      <c r="E399" s="241" t="s">
        <v>1</v>
      </c>
      <c r="F399" s="242" t="s">
        <v>466</v>
      </c>
      <c r="G399" s="240"/>
      <c r="H399" s="243">
        <v>2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9" t="s">
        <v>149</v>
      </c>
      <c r="AU399" s="249" t="s">
        <v>85</v>
      </c>
      <c r="AV399" s="14" t="s">
        <v>85</v>
      </c>
      <c r="AW399" s="14" t="s">
        <v>31</v>
      </c>
      <c r="AX399" s="14" t="s">
        <v>83</v>
      </c>
      <c r="AY399" s="249" t="s">
        <v>141</v>
      </c>
    </row>
    <row r="400" s="2" customFormat="1" ht="24.15" customHeight="1">
      <c r="A400" s="38"/>
      <c r="B400" s="39"/>
      <c r="C400" s="215" t="s">
        <v>470</v>
      </c>
      <c r="D400" s="215" t="s">
        <v>143</v>
      </c>
      <c r="E400" s="216" t="s">
        <v>471</v>
      </c>
      <c r="F400" s="217" t="s">
        <v>472</v>
      </c>
      <c r="G400" s="218" t="s">
        <v>380</v>
      </c>
      <c r="H400" s="219">
        <v>16</v>
      </c>
      <c r="I400" s="220"/>
      <c r="J400" s="219">
        <f>ROUND(I400*H400,2)</f>
        <v>0</v>
      </c>
      <c r="K400" s="221"/>
      <c r="L400" s="44"/>
      <c r="M400" s="222" t="s">
        <v>1</v>
      </c>
      <c r="N400" s="223" t="s">
        <v>40</v>
      </c>
      <c r="O400" s="91"/>
      <c r="P400" s="224">
        <f>O400*H400</f>
        <v>0</v>
      </c>
      <c r="Q400" s="224">
        <v>0</v>
      </c>
      <c r="R400" s="224">
        <f>Q400*H400</f>
        <v>0</v>
      </c>
      <c r="S400" s="224">
        <v>0</v>
      </c>
      <c r="T400" s="225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6" t="s">
        <v>147</v>
      </c>
      <c r="AT400" s="226" t="s">
        <v>143</v>
      </c>
      <c r="AU400" s="226" t="s">
        <v>85</v>
      </c>
      <c r="AY400" s="17" t="s">
        <v>141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17" t="s">
        <v>83</v>
      </c>
      <c r="BK400" s="227">
        <f>ROUND(I400*H400,2)</f>
        <v>0</v>
      </c>
      <c r="BL400" s="17" t="s">
        <v>147</v>
      </c>
      <c r="BM400" s="226" t="s">
        <v>473</v>
      </c>
    </row>
    <row r="401" s="2" customFormat="1">
      <c r="A401" s="38"/>
      <c r="B401" s="39"/>
      <c r="C401" s="40"/>
      <c r="D401" s="230" t="s">
        <v>203</v>
      </c>
      <c r="E401" s="40"/>
      <c r="F401" s="271" t="s">
        <v>465</v>
      </c>
      <c r="G401" s="40"/>
      <c r="H401" s="40"/>
      <c r="I401" s="272"/>
      <c r="J401" s="40"/>
      <c r="K401" s="40"/>
      <c r="L401" s="44"/>
      <c r="M401" s="273"/>
      <c r="N401" s="274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203</v>
      </c>
      <c r="AU401" s="17" t="s">
        <v>85</v>
      </c>
    </row>
    <row r="402" s="13" customFormat="1">
      <c r="A402" s="13"/>
      <c r="B402" s="228"/>
      <c r="C402" s="229"/>
      <c r="D402" s="230" t="s">
        <v>149</v>
      </c>
      <c r="E402" s="231" t="s">
        <v>1</v>
      </c>
      <c r="F402" s="232" t="s">
        <v>165</v>
      </c>
      <c r="G402" s="229"/>
      <c r="H402" s="231" t="s">
        <v>1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8" t="s">
        <v>149</v>
      </c>
      <c r="AU402" s="238" t="s">
        <v>85</v>
      </c>
      <c r="AV402" s="13" t="s">
        <v>83</v>
      </c>
      <c r="AW402" s="13" t="s">
        <v>31</v>
      </c>
      <c r="AX402" s="13" t="s">
        <v>75</v>
      </c>
      <c r="AY402" s="238" t="s">
        <v>141</v>
      </c>
    </row>
    <row r="403" s="14" customFormat="1">
      <c r="A403" s="14"/>
      <c r="B403" s="239"/>
      <c r="C403" s="240"/>
      <c r="D403" s="230" t="s">
        <v>149</v>
      </c>
      <c r="E403" s="241" t="s">
        <v>1</v>
      </c>
      <c r="F403" s="242" t="s">
        <v>474</v>
      </c>
      <c r="G403" s="240"/>
      <c r="H403" s="243">
        <v>6</v>
      </c>
      <c r="I403" s="244"/>
      <c r="J403" s="240"/>
      <c r="K403" s="240"/>
      <c r="L403" s="245"/>
      <c r="M403" s="246"/>
      <c r="N403" s="247"/>
      <c r="O403" s="247"/>
      <c r="P403" s="247"/>
      <c r="Q403" s="247"/>
      <c r="R403" s="247"/>
      <c r="S403" s="247"/>
      <c r="T403" s="248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9" t="s">
        <v>149</v>
      </c>
      <c r="AU403" s="249" t="s">
        <v>85</v>
      </c>
      <c r="AV403" s="14" t="s">
        <v>85</v>
      </c>
      <c r="AW403" s="14" t="s">
        <v>31</v>
      </c>
      <c r="AX403" s="14" t="s">
        <v>75</v>
      </c>
      <c r="AY403" s="249" t="s">
        <v>141</v>
      </c>
    </row>
    <row r="404" s="13" customFormat="1">
      <c r="A404" s="13"/>
      <c r="B404" s="228"/>
      <c r="C404" s="229"/>
      <c r="D404" s="230" t="s">
        <v>149</v>
      </c>
      <c r="E404" s="231" t="s">
        <v>1</v>
      </c>
      <c r="F404" s="232" t="s">
        <v>167</v>
      </c>
      <c r="G404" s="229"/>
      <c r="H404" s="231" t="s">
        <v>1</v>
      </c>
      <c r="I404" s="233"/>
      <c r="J404" s="229"/>
      <c r="K404" s="229"/>
      <c r="L404" s="234"/>
      <c r="M404" s="235"/>
      <c r="N404" s="236"/>
      <c r="O404" s="236"/>
      <c r="P404" s="236"/>
      <c r="Q404" s="236"/>
      <c r="R404" s="236"/>
      <c r="S404" s="236"/>
      <c r="T404" s="23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8" t="s">
        <v>149</v>
      </c>
      <c r="AU404" s="238" t="s">
        <v>85</v>
      </c>
      <c r="AV404" s="13" t="s">
        <v>83</v>
      </c>
      <c r="AW404" s="13" t="s">
        <v>31</v>
      </c>
      <c r="AX404" s="13" t="s">
        <v>75</v>
      </c>
      <c r="AY404" s="238" t="s">
        <v>141</v>
      </c>
    </row>
    <row r="405" s="14" customFormat="1">
      <c r="A405" s="14"/>
      <c r="B405" s="239"/>
      <c r="C405" s="240"/>
      <c r="D405" s="230" t="s">
        <v>149</v>
      </c>
      <c r="E405" s="241" t="s">
        <v>1</v>
      </c>
      <c r="F405" s="242" t="s">
        <v>475</v>
      </c>
      <c r="G405" s="240"/>
      <c r="H405" s="243">
        <v>10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9" t="s">
        <v>149</v>
      </c>
      <c r="AU405" s="249" t="s">
        <v>85</v>
      </c>
      <c r="AV405" s="14" t="s">
        <v>85</v>
      </c>
      <c r="AW405" s="14" t="s">
        <v>31</v>
      </c>
      <c r="AX405" s="14" t="s">
        <v>75</v>
      </c>
      <c r="AY405" s="249" t="s">
        <v>141</v>
      </c>
    </row>
    <row r="406" s="15" customFormat="1">
      <c r="A406" s="15"/>
      <c r="B406" s="250"/>
      <c r="C406" s="251"/>
      <c r="D406" s="230" t="s">
        <v>149</v>
      </c>
      <c r="E406" s="252" t="s">
        <v>1</v>
      </c>
      <c r="F406" s="253" t="s">
        <v>155</v>
      </c>
      <c r="G406" s="251"/>
      <c r="H406" s="254">
        <v>16</v>
      </c>
      <c r="I406" s="255"/>
      <c r="J406" s="251"/>
      <c r="K406" s="251"/>
      <c r="L406" s="256"/>
      <c r="M406" s="257"/>
      <c r="N406" s="258"/>
      <c r="O406" s="258"/>
      <c r="P406" s="258"/>
      <c r="Q406" s="258"/>
      <c r="R406" s="258"/>
      <c r="S406" s="258"/>
      <c r="T406" s="259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0" t="s">
        <v>149</v>
      </c>
      <c r="AU406" s="260" t="s">
        <v>85</v>
      </c>
      <c r="AV406" s="15" t="s">
        <v>147</v>
      </c>
      <c r="AW406" s="15" t="s">
        <v>31</v>
      </c>
      <c r="AX406" s="15" t="s">
        <v>83</v>
      </c>
      <c r="AY406" s="260" t="s">
        <v>141</v>
      </c>
    </row>
    <row r="407" s="2" customFormat="1" ht="24.15" customHeight="1">
      <c r="A407" s="38"/>
      <c r="B407" s="39"/>
      <c r="C407" s="215" t="s">
        <v>476</v>
      </c>
      <c r="D407" s="215" t="s">
        <v>143</v>
      </c>
      <c r="E407" s="216" t="s">
        <v>477</v>
      </c>
      <c r="F407" s="217" t="s">
        <v>478</v>
      </c>
      <c r="G407" s="218" t="s">
        <v>380</v>
      </c>
      <c r="H407" s="219">
        <v>4</v>
      </c>
      <c r="I407" s="220"/>
      <c r="J407" s="219">
        <f>ROUND(I407*H407,2)</f>
        <v>0</v>
      </c>
      <c r="K407" s="221"/>
      <c r="L407" s="44"/>
      <c r="M407" s="222" t="s">
        <v>1</v>
      </c>
      <c r="N407" s="223" t="s">
        <v>40</v>
      </c>
      <c r="O407" s="91"/>
      <c r="P407" s="224">
        <f>O407*H407</f>
        <v>0</v>
      </c>
      <c r="Q407" s="224">
        <v>0</v>
      </c>
      <c r="R407" s="224">
        <f>Q407*H407</f>
        <v>0</v>
      </c>
      <c r="S407" s="224">
        <v>0</v>
      </c>
      <c r="T407" s="225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6" t="s">
        <v>147</v>
      </c>
      <c r="AT407" s="226" t="s">
        <v>143</v>
      </c>
      <c r="AU407" s="226" t="s">
        <v>85</v>
      </c>
      <c r="AY407" s="17" t="s">
        <v>141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17" t="s">
        <v>83</v>
      </c>
      <c r="BK407" s="227">
        <f>ROUND(I407*H407,2)</f>
        <v>0</v>
      </c>
      <c r="BL407" s="17" t="s">
        <v>147</v>
      </c>
      <c r="BM407" s="226" t="s">
        <v>479</v>
      </c>
    </row>
    <row r="408" s="2" customFormat="1">
      <c r="A408" s="38"/>
      <c r="B408" s="39"/>
      <c r="C408" s="40"/>
      <c r="D408" s="230" t="s">
        <v>203</v>
      </c>
      <c r="E408" s="40"/>
      <c r="F408" s="271" t="s">
        <v>465</v>
      </c>
      <c r="G408" s="40"/>
      <c r="H408" s="40"/>
      <c r="I408" s="272"/>
      <c r="J408" s="40"/>
      <c r="K408" s="40"/>
      <c r="L408" s="44"/>
      <c r="M408" s="273"/>
      <c r="N408" s="274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203</v>
      </c>
      <c r="AU408" s="17" t="s">
        <v>85</v>
      </c>
    </row>
    <row r="409" s="13" customFormat="1">
      <c r="A409" s="13"/>
      <c r="B409" s="228"/>
      <c r="C409" s="229"/>
      <c r="D409" s="230" t="s">
        <v>149</v>
      </c>
      <c r="E409" s="231" t="s">
        <v>1</v>
      </c>
      <c r="F409" s="232" t="s">
        <v>167</v>
      </c>
      <c r="G409" s="229"/>
      <c r="H409" s="231" t="s">
        <v>1</v>
      </c>
      <c r="I409" s="233"/>
      <c r="J409" s="229"/>
      <c r="K409" s="229"/>
      <c r="L409" s="234"/>
      <c r="M409" s="235"/>
      <c r="N409" s="236"/>
      <c r="O409" s="236"/>
      <c r="P409" s="236"/>
      <c r="Q409" s="236"/>
      <c r="R409" s="236"/>
      <c r="S409" s="236"/>
      <c r="T409" s="23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8" t="s">
        <v>149</v>
      </c>
      <c r="AU409" s="238" t="s">
        <v>85</v>
      </c>
      <c r="AV409" s="13" t="s">
        <v>83</v>
      </c>
      <c r="AW409" s="13" t="s">
        <v>31</v>
      </c>
      <c r="AX409" s="13" t="s">
        <v>75</v>
      </c>
      <c r="AY409" s="238" t="s">
        <v>141</v>
      </c>
    </row>
    <row r="410" s="14" customFormat="1">
      <c r="A410" s="14"/>
      <c r="B410" s="239"/>
      <c r="C410" s="240"/>
      <c r="D410" s="230" t="s">
        <v>149</v>
      </c>
      <c r="E410" s="241" t="s">
        <v>1</v>
      </c>
      <c r="F410" s="242" t="s">
        <v>480</v>
      </c>
      <c r="G410" s="240"/>
      <c r="H410" s="243">
        <v>4</v>
      </c>
      <c r="I410" s="244"/>
      <c r="J410" s="240"/>
      <c r="K410" s="240"/>
      <c r="L410" s="245"/>
      <c r="M410" s="246"/>
      <c r="N410" s="247"/>
      <c r="O410" s="247"/>
      <c r="P410" s="247"/>
      <c r="Q410" s="247"/>
      <c r="R410" s="247"/>
      <c r="S410" s="247"/>
      <c r="T410" s="24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9" t="s">
        <v>149</v>
      </c>
      <c r="AU410" s="249" t="s">
        <v>85</v>
      </c>
      <c r="AV410" s="14" t="s">
        <v>85</v>
      </c>
      <c r="AW410" s="14" t="s">
        <v>31</v>
      </c>
      <c r="AX410" s="14" t="s">
        <v>83</v>
      </c>
      <c r="AY410" s="249" t="s">
        <v>141</v>
      </c>
    </row>
    <row r="411" s="12" customFormat="1" ht="22.8" customHeight="1">
      <c r="A411" s="12"/>
      <c r="B411" s="199"/>
      <c r="C411" s="200"/>
      <c r="D411" s="201" t="s">
        <v>74</v>
      </c>
      <c r="E411" s="213" t="s">
        <v>481</v>
      </c>
      <c r="F411" s="213" t="s">
        <v>482</v>
      </c>
      <c r="G411" s="200"/>
      <c r="H411" s="200"/>
      <c r="I411" s="203"/>
      <c r="J411" s="214">
        <f>BK411</f>
        <v>0</v>
      </c>
      <c r="K411" s="200"/>
      <c r="L411" s="205"/>
      <c r="M411" s="206"/>
      <c r="N411" s="207"/>
      <c r="O411" s="207"/>
      <c r="P411" s="208">
        <f>SUM(P412:P433)</f>
        <v>0</v>
      </c>
      <c r="Q411" s="207"/>
      <c r="R411" s="208">
        <f>SUM(R412:R433)</f>
        <v>0</v>
      </c>
      <c r="S411" s="207"/>
      <c r="T411" s="209">
        <f>SUM(T412:T433)</f>
        <v>3.3799999999999999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10" t="s">
        <v>83</v>
      </c>
      <c r="AT411" s="211" t="s">
        <v>74</v>
      </c>
      <c r="AU411" s="211" t="s">
        <v>83</v>
      </c>
      <c r="AY411" s="210" t="s">
        <v>141</v>
      </c>
      <c r="BK411" s="212">
        <f>SUM(BK412:BK433)</f>
        <v>0</v>
      </c>
    </row>
    <row r="412" s="2" customFormat="1" ht="24.15" customHeight="1">
      <c r="A412" s="38"/>
      <c r="B412" s="39"/>
      <c r="C412" s="215" t="s">
        <v>483</v>
      </c>
      <c r="D412" s="215" t="s">
        <v>143</v>
      </c>
      <c r="E412" s="216" t="s">
        <v>484</v>
      </c>
      <c r="F412" s="217" t="s">
        <v>485</v>
      </c>
      <c r="G412" s="218" t="s">
        <v>146</v>
      </c>
      <c r="H412" s="219">
        <v>0.90000000000000002</v>
      </c>
      <c r="I412" s="220"/>
      <c r="J412" s="219">
        <f>ROUND(I412*H412,2)</f>
        <v>0</v>
      </c>
      <c r="K412" s="221"/>
      <c r="L412" s="44"/>
      <c r="M412" s="222" t="s">
        <v>1</v>
      </c>
      <c r="N412" s="223" t="s">
        <v>40</v>
      </c>
      <c r="O412" s="91"/>
      <c r="P412" s="224">
        <f>O412*H412</f>
        <v>0</v>
      </c>
      <c r="Q412" s="224">
        <v>0</v>
      </c>
      <c r="R412" s="224">
        <f>Q412*H412</f>
        <v>0</v>
      </c>
      <c r="S412" s="224">
        <v>2.2000000000000002</v>
      </c>
      <c r="T412" s="225">
        <f>S412*H412</f>
        <v>1.9800000000000002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6" t="s">
        <v>147</v>
      </c>
      <c r="AT412" s="226" t="s">
        <v>143</v>
      </c>
      <c r="AU412" s="226" t="s">
        <v>85</v>
      </c>
      <c r="AY412" s="17" t="s">
        <v>141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17" t="s">
        <v>83</v>
      </c>
      <c r="BK412" s="227">
        <f>ROUND(I412*H412,2)</f>
        <v>0</v>
      </c>
      <c r="BL412" s="17" t="s">
        <v>147</v>
      </c>
      <c r="BM412" s="226" t="s">
        <v>486</v>
      </c>
    </row>
    <row r="413" s="13" customFormat="1">
      <c r="A413" s="13"/>
      <c r="B413" s="228"/>
      <c r="C413" s="229"/>
      <c r="D413" s="230" t="s">
        <v>149</v>
      </c>
      <c r="E413" s="231" t="s">
        <v>1</v>
      </c>
      <c r="F413" s="232" t="s">
        <v>153</v>
      </c>
      <c r="G413" s="229"/>
      <c r="H413" s="231" t="s">
        <v>1</v>
      </c>
      <c r="I413" s="233"/>
      <c r="J413" s="229"/>
      <c r="K413" s="229"/>
      <c r="L413" s="234"/>
      <c r="M413" s="235"/>
      <c r="N413" s="236"/>
      <c r="O413" s="236"/>
      <c r="P413" s="236"/>
      <c r="Q413" s="236"/>
      <c r="R413" s="236"/>
      <c r="S413" s="236"/>
      <c r="T413" s="23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8" t="s">
        <v>149</v>
      </c>
      <c r="AU413" s="238" t="s">
        <v>85</v>
      </c>
      <c r="AV413" s="13" t="s">
        <v>83</v>
      </c>
      <c r="AW413" s="13" t="s">
        <v>31</v>
      </c>
      <c r="AX413" s="13" t="s">
        <v>75</v>
      </c>
      <c r="AY413" s="238" t="s">
        <v>141</v>
      </c>
    </row>
    <row r="414" s="13" customFormat="1">
      <c r="A414" s="13"/>
      <c r="B414" s="228"/>
      <c r="C414" s="229"/>
      <c r="D414" s="230" t="s">
        <v>149</v>
      </c>
      <c r="E414" s="231" t="s">
        <v>1</v>
      </c>
      <c r="F414" s="232" t="s">
        <v>487</v>
      </c>
      <c r="G414" s="229"/>
      <c r="H414" s="231" t="s">
        <v>1</v>
      </c>
      <c r="I414" s="233"/>
      <c r="J414" s="229"/>
      <c r="K414" s="229"/>
      <c r="L414" s="234"/>
      <c r="M414" s="235"/>
      <c r="N414" s="236"/>
      <c r="O414" s="236"/>
      <c r="P414" s="236"/>
      <c r="Q414" s="236"/>
      <c r="R414" s="236"/>
      <c r="S414" s="236"/>
      <c r="T414" s="23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8" t="s">
        <v>149</v>
      </c>
      <c r="AU414" s="238" t="s">
        <v>85</v>
      </c>
      <c r="AV414" s="13" t="s">
        <v>83</v>
      </c>
      <c r="AW414" s="13" t="s">
        <v>31</v>
      </c>
      <c r="AX414" s="13" t="s">
        <v>75</v>
      </c>
      <c r="AY414" s="238" t="s">
        <v>141</v>
      </c>
    </row>
    <row r="415" s="13" customFormat="1">
      <c r="A415" s="13"/>
      <c r="B415" s="228"/>
      <c r="C415" s="229"/>
      <c r="D415" s="230" t="s">
        <v>149</v>
      </c>
      <c r="E415" s="231" t="s">
        <v>1</v>
      </c>
      <c r="F415" s="232" t="s">
        <v>488</v>
      </c>
      <c r="G415" s="229"/>
      <c r="H415" s="231" t="s">
        <v>1</v>
      </c>
      <c r="I415" s="233"/>
      <c r="J415" s="229"/>
      <c r="K415" s="229"/>
      <c r="L415" s="234"/>
      <c r="M415" s="235"/>
      <c r="N415" s="236"/>
      <c r="O415" s="236"/>
      <c r="P415" s="236"/>
      <c r="Q415" s="236"/>
      <c r="R415" s="236"/>
      <c r="S415" s="236"/>
      <c r="T415" s="23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8" t="s">
        <v>149</v>
      </c>
      <c r="AU415" s="238" t="s">
        <v>85</v>
      </c>
      <c r="AV415" s="13" t="s">
        <v>83</v>
      </c>
      <c r="AW415" s="13" t="s">
        <v>31</v>
      </c>
      <c r="AX415" s="13" t="s">
        <v>75</v>
      </c>
      <c r="AY415" s="238" t="s">
        <v>141</v>
      </c>
    </row>
    <row r="416" s="13" customFormat="1">
      <c r="A416" s="13"/>
      <c r="B416" s="228"/>
      <c r="C416" s="229"/>
      <c r="D416" s="230" t="s">
        <v>149</v>
      </c>
      <c r="E416" s="231" t="s">
        <v>1</v>
      </c>
      <c r="F416" s="232" t="s">
        <v>308</v>
      </c>
      <c r="G416" s="229"/>
      <c r="H416" s="231" t="s">
        <v>1</v>
      </c>
      <c r="I416" s="233"/>
      <c r="J416" s="229"/>
      <c r="K416" s="229"/>
      <c r="L416" s="234"/>
      <c r="M416" s="235"/>
      <c r="N416" s="236"/>
      <c r="O416" s="236"/>
      <c r="P416" s="236"/>
      <c r="Q416" s="236"/>
      <c r="R416" s="236"/>
      <c r="S416" s="236"/>
      <c r="T416" s="23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8" t="s">
        <v>149</v>
      </c>
      <c r="AU416" s="238" t="s">
        <v>85</v>
      </c>
      <c r="AV416" s="13" t="s">
        <v>83</v>
      </c>
      <c r="AW416" s="13" t="s">
        <v>31</v>
      </c>
      <c r="AX416" s="13" t="s">
        <v>75</v>
      </c>
      <c r="AY416" s="238" t="s">
        <v>141</v>
      </c>
    </row>
    <row r="417" s="14" customFormat="1">
      <c r="A417" s="14"/>
      <c r="B417" s="239"/>
      <c r="C417" s="240"/>
      <c r="D417" s="230" t="s">
        <v>149</v>
      </c>
      <c r="E417" s="241" t="s">
        <v>1</v>
      </c>
      <c r="F417" s="242" t="s">
        <v>489</v>
      </c>
      <c r="G417" s="240"/>
      <c r="H417" s="243">
        <v>0.90000000000000002</v>
      </c>
      <c r="I417" s="244"/>
      <c r="J417" s="240"/>
      <c r="K417" s="240"/>
      <c r="L417" s="245"/>
      <c r="M417" s="246"/>
      <c r="N417" s="247"/>
      <c r="O417" s="247"/>
      <c r="P417" s="247"/>
      <c r="Q417" s="247"/>
      <c r="R417" s="247"/>
      <c r="S417" s="247"/>
      <c r="T417" s="248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9" t="s">
        <v>149</v>
      </c>
      <c r="AU417" s="249" t="s">
        <v>85</v>
      </c>
      <c r="AV417" s="14" t="s">
        <v>85</v>
      </c>
      <c r="AW417" s="14" t="s">
        <v>31</v>
      </c>
      <c r="AX417" s="14" t="s">
        <v>83</v>
      </c>
      <c r="AY417" s="249" t="s">
        <v>141</v>
      </c>
    </row>
    <row r="418" s="2" customFormat="1" ht="16.5" customHeight="1">
      <c r="A418" s="38"/>
      <c r="B418" s="39"/>
      <c r="C418" s="215" t="s">
        <v>490</v>
      </c>
      <c r="D418" s="215" t="s">
        <v>143</v>
      </c>
      <c r="E418" s="216" t="s">
        <v>491</v>
      </c>
      <c r="F418" s="217" t="s">
        <v>492</v>
      </c>
      <c r="G418" s="218" t="s">
        <v>163</v>
      </c>
      <c r="H418" s="219">
        <v>50.100000000000001</v>
      </c>
      <c r="I418" s="220"/>
      <c r="J418" s="219">
        <f>ROUND(I418*H418,2)</f>
        <v>0</v>
      </c>
      <c r="K418" s="221"/>
      <c r="L418" s="44"/>
      <c r="M418" s="222" t="s">
        <v>1</v>
      </c>
      <c r="N418" s="223" t="s">
        <v>40</v>
      </c>
      <c r="O418" s="91"/>
      <c r="P418" s="224">
        <f>O418*H418</f>
        <v>0</v>
      </c>
      <c r="Q418" s="224">
        <v>0</v>
      </c>
      <c r="R418" s="224">
        <f>Q418*H418</f>
        <v>0</v>
      </c>
      <c r="S418" s="224">
        <v>0</v>
      </c>
      <c r="T418" s="225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6" t="s">
        <v>147</v>
      </c>
      <c r="AT418" s="226" t="s">
        <v>143</v>
      </c>
      <c r="AU418" s="226" t="s">
        <v>85</v>
      </c>
      <c r="AY418" s="17" t="s">
        <v>141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17" t="s">
        <v>83</v>
      </c>
      <c r="BK418" s="227">
        <f>ROUND(I418*H418,2)</f>
        <v>0</v>
      </c>
      <c r="BL418" s="17" t="s">
        <v>147</v>
      </c>
      <c r="BM418" s="226" t="s">
        <v>493</v>
      </c>
    </row>
    <row r="419" s="2" customFormat="1">
      <c r="A419" s="38"/>
      <c r="B419" s="39"/>
      <c r="C419" s="40"/>
      <c r="D419" s="230" t="s">
        <v>203</v>
      </c>
      <c r="E419" s="40"/>
      <c r="F419" s="271" t="s">
        <v>494</v>
      </c>
      <c r="G419" s="40"/>
      <c r="H419" s="40"/>
      <c r="I419" s="272"/>
      <c r="J419" s="40"/>
      <c r="K419" s="40"/>
      <c r="L419" s="44"/>
      <c r="M419" s="273"/>
      <c r="N419" s="274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203</v>
      </c>
      <c r="AU419" s="17" t="s">
        <v>85</v>
      </c>
    </row>
    <row r="420" s="13" customFormat="1">
      <c r="A420" s="13"/>
      <c r="B420" s="228"/>
      <c r="C420" s="229"/>
      <c r="D420" s="230" t="s">
        <v>149</v>
      </c>
      <c r="E420" s="231" t="s">
        <v>1</v>
      </c>
      <c r="F420" s="232" t="s">
        <v>495</v>
      </c>
      <c r="G420" s="229"/>
      <c r="H420" s="231" t="s">
        <v>1</v>
      </c>
      <c r="I420" s="233"/>
      <c r="J420" s="229"/>
      <c r="K420" s="229"/>
      <c r="L420" s="234"/>
      <c r="M420" s="235"/>
      <c r="N420" s="236"/>
      <c r="O420" s="236"/>
      <c r="P420" s="236"/>
      <c r="Q420" s="236"/>
      <c r="R420" s="236"/>
      <c r="S420" s="236"/>
      <c r="T420" s="23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8" t="s">
        <v>149</v>
      </c>
      <c r="AU420" s="238" t="s">
        <v>85</v>
      </c>
      <c r="AV420" s="13" t="s">
        <v>83</v>
      </c>
      <c r="AW420" s="13" t="s">
        <v>31</v>
      </c>
      <c r="AX420" s="13" t="s">
        <v>75</v>
      </c>
      <c r="AY420" s="238" t="s">
        <v>141</v>
      </c>
    </row>
    <row r="421" s="13" customFormat="1">
      <c r="A421" s="13"/>
      <c r="B421" s="228"/>
      <c r="C421" s="229"/>
      <c r="D421" s="230" t="s">
        <v>149</v>
      </c>
      <c r="E421" s="231" t="s">
        <v>1</v>
      </c>
      <c r="F421" s="232" t="s">
        <v>496</v>
      </c>
      <c r="G421" s="229"/>
      <c r="H421" s="231" t="s">
        <v>1</v>
      </c>
      <c r="I421" s="233"/>
      <c r="J421" s="229"/>
      <c r="K421" s="229"/>
      <c r="L421" s="234"/>
      <c r="M421" s="235"/>
      <c r="N421" s="236"/>
      <c r="O421" s="236"/>
      <c r="P421" s="236"/>
      <c r="Q421" s="236"/>
      <c r="R421" s="236"/>
      <c r="S421" s="236"/>
      <c r="T421" s="23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8" t="s">
        <v>149</v>
      </c>
      <c r="AU421" s="238" t="s">
        <v>85</v>
      </c>
      <c r="AV421" s="13" t="s">
        <v>83</v>
      </c>
      <c r="AW421" s="13" t="s">
        <v>31</v>
      </c>
      <c r="AX421" s="13" t="s">
        <v>75</v>
      </c>
      <c r="AY421" s="238" t="s">
        <v>141</v>
      </c>
    </row>
    <row r="422" s="13" customFormat="1">
      <c r="A422" s="13"/>
      <c r="B422" s="228"/>
      <c r="C422" s="229"/>
      <c r="D422" s="230" t="s">
        <v>149</v>
      </c>
      <c r="E422" s="231" t="s">
        <v>1</v>
      </c>
      <c r="F422" s="232" t="s">
        <v>165</v>
      </c>
      <c r="G422" s="229"/>
      <c r="H422" s="231" t="s">
        <v>1</v>
      </c>
      <c r="I422" s="233"/>
      <c r="J422" s="229"/>
      <c r="K422" s="229"/>
      <c r="L422" s="234"/>
      <c r="M422" s="235"/>
      <c r="N422" s="236"/>
      <c r="O422" s="236"/>
      <c r="P422" s="236"/>
      <c r="Q422" s="236"/>
      <c r="R422" s="236"/>
      <c r="S422" s="236"/>
      <c r="T422" s="23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8" t="s">
        <v>149</v>
      </c>
      <c r="AU422" s="238" t="s">
        <v>85</v>
      </c>
      <c r="AV422" s="13" t="s">
        <v>83</v>
      </c>
      <c r="AW422" s="13" t="s">
        <v>31</v>
      </c>
      <c r="AX422" s="13" t="s">
        <v>75</v>
      </c>
      <c r="AY422" s="238" t="s">
        <v>141</v>
      </c>
    </row>
    <row r="423" s="14" customFormat="1">
      <c r="A423" s="14"/>
      <c r="B423" s="239"/>
      <c r="C423" s="240"/>
      <c r="D423" s="230" t="s">
        <v>149</v>
      </c>
      <c r="E423" s="241" t="s">
        <v>1</v>
      </c>
      <c r="F423" s="242" t="s">
        <v>294</v>
      </c>
      <c r="G423" s="240"/>
      <c r="H423" s="243">
        <v>13.5</v>
      </c>
      <c r="I423" s="244"/>
      <c r="J423" s="240"/>
      <c r="K423" s="240"/>
      <c r="L423" s="245"/>
      <c r="M423" s="246"/>
      <c r="N423" s="247"/>
      <c r="O423" s="247"/>
      <c r="P423" s="247"/>
      <c r="Q423" s="247"/>
      <c r="R423" s="247"/>
      <c r="S423" s="247"/>
      <c r="T423" s="24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9" t="s">
        <v>149</v>
      </c>
      <c r="AU423" s="249" t="s">
        <v>85</v>
      </c>
      <c r="AV423" s="14" t="s">
        <v>85</v>
      </c>
      <c r="AW423" s="14" t="s">
        <v>31</v>
      </c>
      <c r="AX423" s="14" t="s">
        <v>75</v>
      </c>
      <c r="AY423" s="249" t="s">
        <v>141</v>
      </c>
    </row>
    <row r="424" s="13" customFormat="1">
      <c r="A424" s="13"/>
      <c r="B424" s="228"/>
      <c r="C424" s="229"/>
      <c r="D424" s="230" t="s">
        <v>149</v>
      </c>
      <c r="E424" s="231" t="s">
        <v>1</v>
      </c>
      <c r="F424" s="232" t="s">
        <v>167</v>
      </c>
      <c r="G424" s="229"/>
      <c r="H424" s="231" t="s">
        <v>1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8" t="s">
        <v>149</v>
      </c>
      <c r="AU424" s="238" t="s">
        <v>85</v>
      </c>
      <c r="AV424" s="13" t="s">
        <v>83</v>
      </c>
      <c r="AW424" s="13" t="s">
        <v>31</v>
      </c>
      <c r="AX424" s="13" t="s">
        <v>75</v>
      </c>
      <c r="AY424" s="238" t="s">
        <v>141</v>
      </c>
    </row>
    <row r="425" s="14" customFormat="1">
      <c r="A425" s="14"/>
      <c r="B425" s="239"/>
      <c r="C425" s="240"/>
      <c r="D425" s="230" t="s">
        <v>149</v>
      </c>
      <c r="E425" s="241" t="s">
        <v>1</v>
      </c>
      <c r="F425" s="242" t="s">
        <v>295</v>
      </c>
      <c r="G425" s="240"/>
      <c r="H425" s="243">
        <v>36.600000000000001</v>
      </c>
      <c r="I425" s="244"/>
      <c r="J425" s="240"/>
      <c r="K425" s="240"/>
      <c r="L425" s="245"/>
      <c r="M425" s="246"/>
      <c r="N425" s="247"/>
      <c r="O425" s="247"/>
      <c r="P425" s="247"/>
      <c r="Q425" s="247"/>
      <c r="R425" s="247"/>
      <c r="S425" s="247"/>
      <c r="T425" s="248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9" t="s">
        <v>149</v>
      </c>
      <c r="AU425" s="249" t="s">
        <v>85</v>
      </c>
      <c r="AV425" s="14" t="s">
        <v>85</v>
      </c>
      <c r="AW425" s="14" t="s">
        <v>31</v>
      </c>
      <c r="AX425" s="14" t="s">
        <v>75</v>
      </c>
      <c r="AY425" s="249" t="s">
        <v>141</v>
      </c>
    </row>
    <row r="426" s="15" customFormat="1">
      <c r="A426" s="15"/>
      <c r="B426" s="250"/>
      <c r="C426" s="251"/>
      <c r="D426" s="230" t="s">
        <v>149</v>
      </c>
      <c r="E426" s="252" t="s">
        <v>1</v>
      </c>
      <c r="F426" s="253" t="s">
        <v>155</v>
      </c>
      <c r="G426" s="251"/>
      <c r="H426" s="254">
        <v>50.100000000000001</v>
      </c>
      <c r="I426" s="255"/>
      <c r="J426" s="251"/>
      <c r="K426" s="251"/>
      <c r="L426" s="256"/>
      <c r="M426" s="257"/>
      <c r="N426" s="258"/>
      <c r="O426" s="258"/>
      <c r="P426" s="258"/>
      <c r="Q426" s="258"/>
      <c r="R426" s="258"/>
      <c r="S426" s="258"/>
      <c r="T426" s="259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0" t="s">
        <v>149</v>
      </c>
      <c r="AU426" s="260" t="s">
        <v>85</v>
      </c>
      <c r="AV426" s="15" t="s">
        <v>147</v>
      </c>
      <c r="AW426" s="15" t="s">
        <v>31</v>
      </c>
      <c r="AX426" s="15" t="s">
        <v>83</v>
      </c>
      <c r="AY426" s="260" t="s">
        <v>141</v>
      </c>
    </row>
    <row r="427" s="2" customFormat="1" ht="16.5" customHeight="1">
      <c r="A427" s="38"/>
      <c r="B427" s="39"/>
      <c r="C427" s="215" t="s">
        <v>497</v>
      </c>
      <c r="D427" s="215" t="s">
        <v>143</v>
      </c>
      <c r="E427" s="216" t="s">
        <v>498</v>
      </c>
      <c r="F427" s="217" t="s">
        <v>499</v>
      </c>
      <c r="G427" s="218" t="s">
        <v>163</v>
      </c>
      <c r="H427" s="219">
        <v>50.100000000000001</v>
      </c>
      <c r="I427" s="220"/>
      <c r="J427" s="219">
        <f>ROUND(I427*H427,2)</f>
        <v>0</v>
      </c>
      <c r="K427" s="221"/>
      <c r="L427" s="44"/>
      <c r="M427" s="222" t="s">
        <v>1</v>
      </c>
      <c r="N427" s="223" t="s">
        <v>40</v>
      </c>
      <c r="O427" s="91"/>
      <c r="P427" s="224">
        <f>O427*H427</f>
        <v>0</v>
      </c>
      <c r="Q427" s="224">
        <v>0</v>
      </c>
      <c r="R427" s="224">
        <f>Q427*H427</f>
        <v>0</v>
      </c>
      <c r="S427" s="224">
        <v>0</v>
      </c>
      <c r="T427" s="225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6" t="s">
        <v>147</v>
      </c>
      <c r="AT427" s="226" t="s">
        <v>143</v>
      </c>
      <c r="AU427" s="226" t="s">
        <v>85</v>
      </c>
      <c r="AY427" s="17" t="s">
        <v>141</v>
      </c>
      <c r="BE427" s="227">
        <f>IF(N427="základní",J427,0)</f>
        <v>0</v>
      </c>
      <c r="BF427" s="227">
        <f>IF(N427="snížená",J427,0)</f>
        <v>0</v>
      </c>
      <c r="BG427" s="227">
        <f>IF(N427="zákl. přenesená",J427,0)</f>
        <v>0</v>
      </c>
      <c r="BH427" s="227">
        <f>IF(N427="sníž. přenesená",J427,0)</f>
        <v>0</v>
      </c>
      <c r="BI427" s="227">
        <f>IF(N427="nulová",J427,0)</f>
        <v>0</v>
      </c>
      <c r="BJ427" s="17" t="s">
        <v>83</v>
      </c>
      <c r="BK427" s="227">
        <f>ROUND(I427*H427,2)</f>
        <v>0</v>
      </c>
      <c r="BL427" s="17" t="s">
        <v>147</v>
      </c>
      <c r="BM427" s="226" t="s">
        <v>500</v>
      </c>
    </row>
    <row r="428" s="2" customFormat="1" ht="21.75" customHeight="1">
      <c r="A428" s="38"/>
      <c r="B428" s="39"/>
      <c r="C428" s="215" t="s">
        <v>501</v>
      </c>
      <c r="D428" s="215" t="s">
        <v>143</v>
      </c>
      <c r="E428" s="216" t="s">
        <v>502</v>
      </c>
      <c r="F428" s="217" t="s">
        <v>503</v>
      </c>
      <c r="G428" s="218" t="s">
        <v>146</v>
      </c>
      <c r="H428" s="219">
        <v>0.69999999999999996</v>
      </c>
      <c r="I428" s="220"/>
      <c r="J428" s="219">
        <f>ROUND(I428*H428,2)</f>
        <v>0</v>
      </c>
      <c r="K428" s="221"/>
      <c r="L428" s="44"/>
      <c r="M428" s="222" t="s">
        <v>1</v>
      </c>
      <c r="N428" s="223" t="s">
        <v>40</v>
      </c>
      <c r="O428" s="91"/>
      <c r="P428" s="224">
        <f>O428*H428</f>
        <v>0</v>
      </c>
      <c r="Q428" s="224">
        <v>0</v>
      </c>
      <c r="R428" s="224">
        <f>Q428*H428</f>
        <v>0</v>
      </c>
      <c r="S428" s="224">
        <v>2</v>
      </c>
      <c r="T428" s="225">
        <f>S428*H428</f>
        <v>1.3999999999999999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6" t="s">
        <v>147</v>
      </c>
      <c r="AT428" s="226" t="s">
        <v>143</v>
      </c>
      <c r="AU428" s="226" t="s">
        <v>85</v>
      </c>
      <c r="AY428" s="17" t="s">
        <v>141</v>
      </c>
      <c r="BE428" s="227">
        <f>IF(N428="základní",J428,0)</f>
        <v>0</v>
      </c>
      <c r="BF428" s="227">
        <f>IF(N428="snížená",J428,0)</f>
        <v>0</v>
      </c>
      <c r="BG428" s="227">
        <f>IF(N428="zákl. přenesená",J428,0)</f>
        <v>0</v>
      </c>
      <c r="BH428" s="227">
        <f>IF(N428="sníž. přenesená",J428,0)</f>
        <v>0</v>
      </c>
      <c r="BI428" s="227">
        <f>IF(N428="nulová",J428,0)</f>
        <v>0</v>
      </c>
      <c r="BJ428" s="17" t="s">
        <v>83</v>
      </c>
      <c r="BK428" s="227">
        <f>ROUND(I428*H428,2)</f>
        <v>0</v>
      </c>
      <c r="BL428" s="17" t="s">
        <v>147</v>
      </c>
      <c r="BM428" s="226" t="s">
        <v>504</v>
      </c>
    </row>
    <row r="429" s="13" customFormat="1">
      <c r="A429" s="13"/>
      <c r="B429" s="228"/>
      <c r="C429" s="229"/>
      <c r="D429" s="230" t="s">
        <v>149</v>
      </c>
      <c r="E429" s="231" t="s">
        <v>1</v>
      </c>
      <c r="F429" s="232" t="s">
        <v>151</v>
      </c>
      <c r="G429" s="229"/>
      <c r="H429" s="231" t="s">
        <v>1</v>
      </c>
      <c r="I429" s="233"/>
      <c r="J429" s="229"/>
      <c r="K429" s="229"/>
      <c r="L429" s="234"/>
      <c r="M429" s="235"/>
      <c r="N429" s="236"/>
      <c r="O429" s="236"/>
      <c r="P429" s="236"/>
      <c r="Q429" s="236"/>
      <c r="R429" s="236"/>
      <c r="S429" s="236"/>
      <c r="T429" s="23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8" t="s">
        <v>149</v>
      </c>
      <c r="AU429" s="238" t="s">
        <v>85</v>
      </c>
      <c r="AV429" s="13" t="s">
        <v>83</v>
      </c>
      <c r="AW429" s="13" t="s">
        <v>31</v>
      </c>
      <c r="AX429" s="13" t="s">
        <v>75</v>
      </c>
      <c r="AY429" s="238" t="s">
        <v>141</v>
      </c>
    </row>
    <row r="430" s="14" customFormat="1">
      <c r="A430" s="14"/>
      <c r="B430" s="239"/>
      <c r="C430" s="240"/>
      <c r="D430" s="230" t="s">
        <v>149</v>
      </c>
      <c r="E430" s="241" t="s">
        <v>1</v>
      </c>
      <c r="F430" s="242" t="s">
        <v>505</v>
      </c>
      <c r="G430" s="240"/>
      <c r="H430" s="243">
        <v>0.20000000000000001</v>
      </c>
      <c r="I430" s="244"/>
      <c r="J430" s="240"/>
      <c r="K430" s="240"/>
      <c r="L430" s="245"/>
      <c r="M430" s="246"/>
      <c r="N430" s="247"/>
      <c r="O430" s="247"/>
      <c r="P430" s="247"/>
      <c r="Q430" s="247"/>
      <c r="R430" s="247"/>
      <c r="S430" s="247"/>
      <c r="T430" s="24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9" t="s">
        <v>149</v>
      </c>
      <c r="AU430" s="249" t="s">
        <v>85</v>
      </c>
      <c r="AV430" s="14" t="s">
        <v>85</v>
      </c>
      <c r="AW430" s="14" t="s">
        <v>31</v>
      </c>
      <c r="AX430" s="14" t="s">
        <v>75</v>
      </c>
      <c r="AY430" s="249" t="s">
        <v>141</v>
      </c>
    </row>
    <row r="431" s="13" customFormat="1">
      <c r="A431" s="13"/>
      <c r="B431" s="228"/>
      <c r="C431" s="229"/>
      <c r="D431" s="230" t="s">
        <v>149</v>
      </c>
      <c r="E431" s="231" t="s">
        <v>1</v>
      </c>
      <c r="F431" s="232" t="s">
        <v>153</v>
      </c>
      <c r="G431" s="229"/>
      <c r="H431" s="231" t="s">
        <v>1</v>
      </c>
      <c r="I431" s="233"/>
      <c r="J431" s="229"/>
      <c r="K431" s="229"/>
      <c r="L431" s="234"/>
      <c r="M431" s="235"/>
      <c r="N431" s="236"/>
      <c r="O431" s="236"/>
      <c r="P431" s="236"/>
      <c r="Q431" s="236"/>
      <c r="R431" s="236"/>
      <c r="S431" s="236"/>
      <c r="T431" s="23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8" t="s">
        <v>149</v>
      </c>
      <c r="AU431" s="238" t="s">
        <v>85</v>
      </c>
      <c r="AV431" s="13" t="s">
        <v>83</v>
      </c>
      <c r="AW431" s="13" t="s">
        <v>31</v>
      </c>
      <c r="AX431" s="13" t="s">
        <v>75</v>
      </c>
      <c r="AY431" s="238" t="s">
        <v>141</v>
      </c>
    </row>
    <row r="432" s="14" customFormat="1">
      <c r="A432" s="14"/>
      <c r="B432" s="239"/>
      <c r="C432" s="240"/>
      <c r="D432" s="230" t="s">
        <v>149</v>
      </c>
      <c r="E432" s="241" t="s">
        <v>1</v>
      </c>
      <c r="F432" s="242" t="s">
        <v>506</v>
      </c>
      <c r="G432" s="240"/>
      <c r="H432" s="243">
        <v>0.5</v>
      </c>
      <c r="I432" s="244"/>
      <c r="J432" s="240"/>
      <c r="K432" s="240"/>
      <c r="L432" s="245"/>
      <c r="M432" s="246"/>
      <c r="N432" s="247"/>
      <c r="O432" s="247"/>
      <c r="P432" s="247"/>
      <c r="Q432" s="247"/>
      <c r="R432" s="247"/>
      <c r="S432" s="247"/>
      <c r="T432" s="248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9" t="s">
        <v>149</v>
      </c>
      <c r="AU432" s="249" t="s">
        <v>85</v>
      </c>
      <c r="AV432" s="14" t="s">
        <v>85</v>
      </c>
      <c r="AW432" s="14" t="s">
        <v>31</v>
      </c>
      <c r="AX432" s="14" t="s">
        <v>75</v>
      </c>
      <c r="AY432" s="249" t="s">
        <v>141</v>
      </c>
    </row>
    <row r="433" s="15" customFormat="1">
      <c r="A433" s="15"/>
      <c r="B433" s="250"/>
      <c r="C433" s="251"/>
      <c r="D433" s="230" t="s">
        <v>149</v>
      </c>
      <c r="E433" s="252" t="s">
        <v>1</v>
      </c>
      <c r="F433" s="253" t="s">
        <v>155</v>
      </c>
      <c r="G433" s="251"/>
      <c r="H433" s="254">
        <v>0.69999999999999996</v>
      </c>
      <c r="I433" s="255"/>
      <c r="J433" s="251"/>
      <c r="K433" s="251"/>
      <c r="L433" s="256"/>
      <c r="M433" s="257"/>
      <c r="N433" s="258"/>
      <c r="O433" s="258"/>
      <c r="P433" s="258"/>
      <c r="Q433" s="258"/>
      <c r="R433" s="258"/>
      <c r="S433" s="258"/>
      <c r="T433" s="259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0" t="s">
        <v>149</v>
      </c>
      <c r="AU433" s="260" t="s">
        <v>85</v>
      </c>
      <c r="AV433" s="15" t="s">
        <v>147</v>
      </c>
      <c r="AW433" s="15" t="s">
        <v>31</v>
      </c>
      <c r="AX433" s="15" t="s">
        <v>83</v>
      </c>
      <c r="AY433" s="260" t="s">
        <v>141</v>
      </c>
    </row>
    <row r="434" s="12" customFormat="1" ht="22.8" customHeight="1">
      <c r="A434" s="12"/>
      <c r="B434" s="199"/>
      <c r="C434" s="200"/>
      <c r="D434" s="201" t="s">
        <v>74</v>
      </c>
      <c r="E434" s="213" t="s">
        <v>507</v>
      </c>
      <c r="F434" s="213" t="s">
        <v>508</v>
      </c>
      <c r="G434" s="200"/>
      <c r="H434" s="200"/>
      <c r="I434" s="203"/>
      <c r="J434" s="214">
        <f>BK434</f>
        <v>0</v>
      </c>
      <c r="K434" s="200"/>
      <c r="L434" s="205"/>
      <c r="M434" s="206"/>
      <c r="N434" s="207"/>
      <c r="O434" s="207"/>
      <c r="P434" s="208">
        <f>SUM(P435:P453)</f>
        <v>0</v>
      </c>
      <c r="Q434" s="207"/>
      <c r="R434" s="208">
        <f>SUM(R435:R453)</f>
        <v>0.02085</v>
      </c>
      <c r="S434" s="207"/>
      <c r="T434" s="209">
        <f>SUM(T435:T453)</f>
        <v>0.64559999999999995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10" t="s">
        <v>83</v>
      </c>
      <c r="AT434" s="211" t="s">
        <v>74</v>
      </c>
      <c r="AU434" s="211" t="s">
        <v>83</v>
      </c>
      <c r="AY434" s="210" t="s">
        <v>141</v>
      </c>
      <c r="BK434" s="212">
        <f>SUM(BK435:BK453)</f>
        <v>0</v>
      </c>
    </row>
    <row r="435" s="2" customFormat="1" ht="24.15" customHeight="1">
      <c r="A435" s="38"/>
      <c r="B435" s="39"/>
      <c r="C435" s="215" t="s">
        <v>375</v>
      </c>
      <c r="D435" s="215" t="s">
        <v>143</v>
      </c>
      <c r="E435" s="216" t="s">
        <v>509</v>
      </c>
      <c r="F435" s="217" t="s">
        <v>510</v>
      </c>
      <c r="G435" s="218" t="s">
        <v>410</v>
      </c>
      <c r="H435" s="219">
        <v>0.59999999999999998</v>
      </c>
      <c r="I435" s="220"/>
      <c r="J435" s="219">
        <f>ROUND(I435*H435,2)</f>
        <v>0</v>
      </c>
      <c r="K435" s="221"/>
      <c r="L435" s="44"/>
      <c r="M435" s="222" t="s">
        <v>1</v>
      </c>
      <c r="N435" s="223" t="s">
        <v>40</v>
      </c>
      <c r="O435" s="91"/>
      <c r="P435" s="224">
        <f>O435*H435</f>
        <v>0</v>
      </c>
      <c r="Q435" s="224">
        <v>0.0012800000000000001</v>
      </c>
      <c r="R435" s="224">
        <f>Q435*H435</f>
        <v>0.00076800000000000002</v>
      </c>
      <c r="S435" s="224">
        <v>0.021000000000000001</v>
      </c>
      <c r="T435" s="225">
        <f>S435*H435</f>
        <v>0.0126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6" t="s">
        <v>147</v>
      </c>
      <c r="AT435" s="226" t="s">
        <v>143</v>
      </c>
      <c r="AU435" s="226" t="s">
        <v>85</v>
      </c>
      <c r="AY435" s="17" t="s">
        <v>141</v>
      </c>
      <c r="BE435" s="227">
        <f>IF(N435="základní",J435,0)</f>
        <v>0</v>
      </c>
      <c r="BF435" s="227">
        <f>IF(N435="snížená",J435,0)</f>
        <v>0</v>
      </c>
      <c r="BG435" s="227">
        <f>IF(N435="zákl. přenesená",J435,0)</f>
        <v>0</v>
      </c>
      <c r="BH435" s="227">
        <f>IF(N435="sníž. přenesená",J435,0)</f>
        <v>0</v>
      </c>
      <c r="BI435" s="227">
        <f>IF(N435="nulová",J435,0)</f>
        <v>0</v>
      </c>
      <c r="BJ435" s="17" t="s">
        <v>83</v>
      </c>
      <c r="BK435" s="227">
        <f>ROUND(I435*H435,2)</f>
        <v>0</v>
      </c>
      <c r="BL435" s="17" t="s">
        <v>147</v>
      </c>
      <c r="BM435" s="226" t="s">
        <v>511</v>
      </c>
    </row>
    <row r="436" s="13" customFormat="1">
      <c r="A436" s="13"/>
      <c r="B436" s="228"/>
      <c r="C436" s="229"/>
      <c r="D436" s="230" t="s">
        <v>149</v>
      </c>
      <c r="E436" s="231" t="s">
        <v>1</v>
      </c>
      <c r="F436" s="232" t="s">
        <v>512</v>
      </c>
      <c r="G436" s="229"/>
      <c r="H436" s="231" t="s">
        <v>1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8" t="s">
        <v>149</v>
      </c>
      <c r="AU436" s="238" t="s">
        <v>85</v>
      </c>
      <c r="AV436" s="13" t="s">
        <v>83</v>
      </c>
      <c r="AW436" s="13" t="s">
        <v>31</v>
      </c>
      <c r="AX436" s="13" t="s">
        <v>75</v>
      </c>
      <c r="AY436" s="238" t="s">
        <v>141</v>
      </c>
    </row>
    <row r="437" s="13" customFormat="1">
      <c r="A437" s="13"/>
      <c r="B437" s="228"/>
      <c r="C437" s="229"/>
      <c r="D437" s="230" t="s">
        <v>149</v>
      </c>
      <c r="E437" s="231" t="s">
        <v>1</v>
      </c>
      <c r="F437" s="232" t="s">
        <v>165</v>
      </c>
      <c r="G437" s="229"/>
      <c r="H437" s="231" t="s">
        <v>1</v>
      </c>
      <c r="I437" s="233"/>
      <c r="J437" s="229"/>
      <c r="K437" s="229"/>
      <c r="L437" s="234"/>
      <c r="M437" s="235"/>
      <c r="N437" s="236"/>
      <c r="O437" s="236"/>
      <c r="P437" s="236"/>
      <c r="Q437" s="236"/>
      <c r="R437" s="236"/>
      <c r="S437" s="236"/>
      <c r="T437" s="23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8" t="s">
        <v>149</v>
      </c>
      <c r="AU437" s="238" t="s">
        <v>85</v>
      </c>
      <c r="AV437" s="13" t="s">
        <v>83</v>
      </c>
      <c r="AW437" s="13" t="s">
        <v>31</v>
      </c>
      <c r="AX437" s="13" t="s">
        <v>75</v>
      </c>
      <c r="AY437" s="238" t="s">
        <v>141</v>
      </c>
    </row>
    <row r="438" s="14" customFormat="1">
      <c r="A438" s="14"/>
      <c r="B438" s="239"/>
      <c r="C438" s="240"/>
      <c r="D438" s="230" t="s">
        <v>149</v>
      </c>
      <c r="E438" s="241" t="s">
        <v>1</v>
      </c>
      <c r="F438" s="242" t="s">
        <v>513</v>
      </c>
      <c r="G438" s="240"/>
      <c r="H438" s="243">
        <v>0.59999999999999998</v>
      </c>
      <c r="I438" s="244"/>
      <c r="J438" s="240"/>
      <c r="K438" s="240"/>
      <c r="L438" s="245"/>
      <c r="M438" s="246"/>
      <c r="N438" s="247"/>
      <c r="O438" s="247"/>
      <c r="P438" s="247"/>
      <c r="Q438" s="247"/>
      <c r="R438" s="247"/>
      <c r="S438" s="247"/>
      <c r="T438" s="248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9" t="s">
        <v>149</v>
      </c>
      <c r="AU438" s="249" t="s">
        <v>85</v>
      </c>
      <c r="AV438" s="14" t="s">
        <v>85</v>
      </c>
      <c r="AW438" s="14" t="s">
        <v>31</v>
      </c>
      <c r="AX438" s="14" t="s">
        <v>83</v>
      </c>
      <c r="AY438" s="249" t="s">
        <v>141</v>
      </c>
    </row>
    <row r="439" s="2" customFormat="1" ht="24.15" customHeight="1">
      <c r="A439" s="38"/>
      <c r="B439" s="39"/>
      <c r="C439" s="215" t="s">
        <v>387</v>
      </c>
      <c r="D439" s="215" t="s">
        <v>143</v>
      </c>
      <c r="E439" s="216" t="s">
        <v>514</v>
      </c>
      <c r="F439" s="217" t="s">
        <v>515</v>
      </c>
      <c r="G439" s="218" t="s">
        <v>410</v>
      </c>
      <c r="H439" s="219">
        <v>0.59999999999999998</v>
      </c>
      <c r="I439" s="220"/>
      <c r="J439" s="219">
        <f>ROUND(I439*H439,2)</f>
        <v>0</v>
      </c>
      <c r="K439" s="221"/>
      <c r="L439" s="44"/>
      <c r="M439" s="222" t="s">
        <v>1</v>
      </c>
      <c r="N439" s="223" t="s">
        <v>40</v>
      </c>
      <c r="O439" s="91"/>
      <c r="P439" s="224">
        <f>O439*H439</f>
        <v>0</v>
      </c>
      <c r="Q439" s="224">
        <v>0.00147</v>
      </c>
      <c r="R439" s="224">
        <f>Q439*H439</f>
        <v>0.00088199999999999997</v>
      </c>
      <c r="S439" s="224">
        <v>0.039</v>
      </c>
      <c r="T439" s="225">
        <f>S439*H439</f>
        <v>0.023400000000000001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6" t="s">
        <v>147</v>
      </c>
      <c r="AT439" s="226" t="s">
        <v>143</v>
      </c>
      <c r="AU439" s="226" t="s">
        <v>85</v>
      </c>
      <c r="AY439" s="17" t="s">
        <v>141</v>
      </c>
      <c r="BE439" s="227">
        <f>IF(N439="základní",J439,0)</f>
        <v>0</v>
      </c>
      <c r="BF439" s="227">
        <f>IF(N439="snížená",J439,0)</f>
        <v>0</v>
      </c>
      <c r="BG439" s="227">
        <f>IF(N439="zákl. přenesená",J439,0)</f>
        <v>0</v>
      </c>
      <c r="BH439" s="227">
        <f>IF(N439="sníž. přenesená",J439,0)</f>
        <v>0</v>
      </c>
      <c r="BI439" s="227">
        <f>IF(N439="nulová",J439,0)</f>
        <v>0</v>
      </c>
      <c r="BJ439" s="17" t="s">
        <v>83</v>
      </c>
      <c r="BK439" s="227">
        <f>ROUND(I439*H439,2)</f>
        <v>0</v>
      </c>
      <c r="BL439" s="17" t="s">
        <v>147</v>
      </c>
      <c r="BM439" s="226" t="s">
        <v>516</v>
      </c>
    </row>
    <row r="440" s="13" customFormat="1">
      <c r="A440" s="13"/>
      <c r="B440" s="228"/>
      <c r="C440" s="229"/>
      <c r="D440" s="230" t="s">
        <v>149</v>
      </c>
      <c r="E440" s="231" t="s">
        <v>1</v>
      </c>
      <c r="F440" s="232" t="s">
        <v>512</v>
      </c>
      <c r="G440" s="229"/>
      <c r="H440" s="231" t="s">
        <v>1</v>
      </c>
      <c r="I440" s="233"/>
      <c r="J440" s="229"/>
      <c r="K440" s="229"/>
      <c r="L440" s="234"/>
      <c r="M440" s="235"/>
      <c r="N440" s="236"/>
      <c r="O440" s="236"/>
      <c r="P440" s="236"/>
      <c r="Q440" s="236"/>
      <c r="R440" s="236"/>
      <c r="S440" s="236"/>
      <c r="T440" s="23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8" t="s">
        <v>149</v>
      </c>
      <c r="AU440" s="238" t="s">
        <v>85</v>
      </c>
      <c r="AV440" s="13" t="s">
        <v>83</v>
      </c>
      <c r="AW440" s="13" t="s">
        <v>31</v>
      </c>
      <c r="AX440" s="13" t="s">
        <v>75</v>
      </c>
      <c r="AY440" s="238" t="s">
        <v>141</v>
      </c>
    </row>
    <row r="441" s="13" customFormat="1">
      <c r="A441" s="13"/>
      <c r="B441" s="228"/>
      <c r="C441" s="229"/>
      <c r="D441" s="230" t="s">
        <v>149</v>
      </c>
      <c r="E441" s="231" t="s">
        <v>1</v>
      </c>
      <c r="F441" s="232" t="s">
        <v>167</v>
      </c>
      <c r="G441" s="229"/>
      <c r="H441" s="231" t="s">
        <v>1</v>
      </c>
      <c r="I441" s="233"/>
      <c r="J441" s="229"/>
      <c r="K441" s="229"/>
      <c r="L441" s="234"/>
      <c r="M441" s="235"/>
      <c r="N441" s="236"/>
      <c r="O441" s="236"/>
      <c r="P441" s="236"/>
      <c r="Q441" s="236"/>
      <c r="R441" s="236"/>
      <c r="S441" s="236"/>
      <c r="T441" s="23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8" t="s">
        <v>149</v>
      </c>
      <c r="AU441" s="238" t="s">
        <v>85</v>
      </c>
      <c r="AV441" s="13" t="s">
        <v>83</v>
      </c>
      <c r="AW441" s="13" t="s">
        <v>31</v>
      </c>
      <c r="AX441" s="13" t="s">
        <v>75</v>
      </c>
      <c r="AY441" s="238" t="s">
        <v>141</v>
      </c>
    </row>
    <row r="442" s="14" customFormat="1">
      <c r="A442" s="14"/>
      <c r="B442" s="239"/>
      <c r="C442" s="240"/>
      <c r="D442" s="230" t="s">
        <v>149</v>
      </c>
      <c r="E442" s="241" t="s">
        <v>1</v>
      </c>
      <c r="F442" s="242" t="s">
        <v>513</v>
      </c>
      <c r="G442" s="240"/>
      <c r="H442" s="243">
        <v>0.59999999999999998</v>
      </c>
      <c r="I442" s="244"/>
      <c r="J442" s="240"/>
      <c r="K442" s="240"/>
      <c r="L442" s="245"/>
      <c r="M442" s="246"/>
      <c r="N442" s="247"/>
      <c r="O442" s="247"/>
      <c r="P442" s="247"/>
      <c r="Q442" s="247"/>
      <c r="R442" s="247"/>
      <c r="S442" s="247"/>
      <c r="T442" s="248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9" t="s">
        <v>149</v>
      </c>
      <c r="AU442" s="249" t="s">
        <v>85</v>
      </c>
      <c r="AV442" s="14" t="s">
        <v>85</v>
      </c>
      <c r="AW442" s="14" t="s">
        <v>31</v>
      </c>
      <c r="AX442" s="14" t="s">
        <v>83</v>
      </c>
      <c r="AY442" s="249" t="s">
        <v>141</v>
      </c>
    </row>
    <row r="443" s="2" customFormat="1" ht="24.15" customHeight="1">
      <c r="A443" s="38"/>
      <c r="B443" s="39"/>
      <c r="C443" s="215" t="s">
        <v>517</v>
      </c>
      <c r="D443" s="215" t="s">
        <v>143</v>
      </c>
      <c r="E443" s="216" t="s">
        <v>518</v>
      </c>
      <c r="F443" s="217" t="s">
        <v>519</v>
      </c>
      <c r="G443" s="218" t="s">
        <v>410</v>
      </c>
      <c r="H443" s="219">
        <v>4.7999999999999998</v>
      </c>
      <c r="I443" s="220"/>
      <c r="J443" s="219">
        <f>ROUND(I443*H443,2)</f>
        <v>0</v>
      </c>
      <c r="K443" s="221"/>
      <c r="L443" s="44"/>
      <c r="M443" s="222" t="s">
        <v>1</v>
      </c>
      <c r="N443" s="223" t="s">
        <v>40</v>
      </c>
      <c r="O443" s="91"/>
      <c r="P443" s="224">
        <f>O443*H443</f>
        <v>0</v>
      </c>
      <c r="Q443" s="224">
        <v>0.0030999999999999999</v>
      </c>
      <c r="R443" s="224">
        <f>Q443*H443</f>
        <v>0.014879999999999999</v>
      </c>
      <c r="S443" s="224">
        <v>0.086999999999999994</v>
      </c>
      <c r="T443" s="225">
        <f>S443*H443</f>
        <v>0.41759999999999997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6" t="s">
        <v>147</v>
      </c>
      <c r="AT443" s="226" t="s">
        <v>143</v>
      </c>
      <c r="AU443" s="226" t="s">
        <v>85</v>
      </c>
      <c r="AY443" s="17" t="s">
        <v>141</v>
      </c>
      <c r="BE443" s="227">
        <f>IF(N443="základní",J443,0)</f>
        <v>0</v>
      </c>
      <c r="BF443" s="227">
        <f>IF(N443="snížená",J443,0)</f>
        <v>0</v>
      </c>
      <c r="BG443" s="227">
        <f>IF(N443="zákl. přenesená",J443,0)</f>
        <v>0</v>
      </c>
      <c r="BH443" s="227">
        <f>IF(N443="sníž. přenesená",J443,0)</f>
        <v>0</v>
      </c>
      <c r="BI443" s="227">
        <f>IF(N443="nulová",J443,0)</f>
        <v>0</v>
      </c>
      <c r="BJ443" s="17" t="s">
        <v>83</v>
      </c>
      <c r="BK443" s="227">
        <f>ROUND(I443*H443,2)</f>
        <v>0</v>
      </c>
      <c r="BL443" s="17" t="s">
        <v>147</v>
      </c>
      <c r="BM443" s="226" t="s">
        <v>520</v>
      </c>
    </row>
    <row r="444" s="13" customFormat="1">
      <c r="A444" s="13"/>
      <c r="B444" s="228"/>
      <c r="C444" s="229"/>
      <c r="D444" s="230" t="s">
        <v>149</v>
      </c>
      <c r="E444" s="231" t="s">
        <v>1</v>
      </c>
      <c r="F444" s="232" t="s">
        <v>512</v>
      </c>
      <c r="G444" s="229"/>
      <c r="H444" s="231" t="s">
        <v>1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8" t="s">
        <v>149</v>
      </c>
      <c r="AU444" s="238" t="s">
        <v>85</v>
      </c>
      <c r="AV444" s="13" t="s">
        <v>83</v>
      </c>
      <c r="AW444" s="13" t="s">
        <v>31</v>
      </c>
      <c r="AX444" s="13" t="s">
        <v>75</v>
      </c>
      <c r="AY444" s="238" t="s">
        <v>141</v>
      </c>
    </row>
    <row r="445" s="13" customFormat="1">
      <c r="A445" s="13"/>
      <c r="B445" s="228"/>
      <c r="C445" s="229"/>
      <c r="D445" s="230" t="s">
        <v>149</v>
      </c>
      <c r="E445" s="231" t="s">
        <v>1</v>
      </c>
      <c r="F445" s="232" t="s">
        <v>165</v>
      </c>
      <c r="G445" s="229"/>
      <c r="H445" s="231" t="s">
        <v>1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149</v>
      </c>
      <c r="AU445" s="238" t="s">
        <v>85</v>
      </c>
      <c r="AV445" s="13" t="s">
        <v>83</v>
      </c>
      <c r="AW445" s="13" t="s">
        <v>31</v>
      </c>
      <c r="AX445" s="13" t="s">
        <v>75</v>
      </c>
      <c r="AY445" s="238" t="s">
        <v>141</v>
      </c>
    </row>
    <row r="446" s="14" customFormat="1">
      <c r="A446" s="14"/>
      <c r="B446" s="239"/>
      <c r="C446" s="240"/>
      <c r="D446" s="230" t="s">
        <v>149</v>
      </c>
      <c r="E446" s="241" t="s">
        <v>1</v>
      </c>
      <c r="F446" s="242" t="s">
        <v>521</v>
      </c>
      <c r="G446" s="240"/>
      <c r="H446" s="243">
        <v>1.8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9" t="s">
        <v>149</v>
      </c>
      <c r="AU446" s="249" t="s">
        <v>85</v>
      </c>
      <c r="AV446" s="14" t="s">
        <v>85</v>
      </c>
      <c r="AW446" s="14" t="s">
        <v>31</v>
      </c>
      <c r="AX446" s="14" t="s">
        <v>75</v>
      </c>
      <c r="AY446" s="249" t="s">
        <v>141</v>
      </c>
    </row>
    <row r="447" s="13" customFormat="1">
      <c r="A447" s="13"/>
      <c r="B447" s="228"/>
      <c r="C447" s="229"/>
      <c r="D447" s="230" t="s">
        <v>149</v>
      </c>
      <c r="E447" s="231" t="s">
        <v>1</v>
      </c>
      <c r="F447" s="232" t="s">
        <v>167</v>
      </c>
      <c r="G447" s="229"/>
      <c r="H447" s="231" t="s">
        <v>1</v>
      </c>
      <c r="I447" s="233"/>
      <c r="J447" s="229"/>
      <c r="K447" s="229"/>
      <c r="L447" s="234"/>
      <c r="M447" s="235"/>
      <c r="N447" s="236"/>
      <c r="O447" s="236"/>
      <c r="P447" s="236"/>
      <c r="Q447" s="236"/>
      <c r="R447" s="236"/>
      <c r="S447" s="236"/>
      <c r="T447" s="23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8" t="s">
        <v>149</v>
      </c>
      <c r="AU447" s="238" t="s">
        <v>85</v>
      </c>
      <c r="AV447" s="13" t="s">
        <v>83</v>
      </c>
      <c r="AW447" s="13" t="s">
        <v>31</v>
      </c>
      <c r="AX447" s="13" t="s">
        <v>75</v>
      </c>
      <c r="AY447" s="238" t="s">
        <v>141</v>
      </c>
    </row>
    <row r="448" s="14" customFormat="1">
      <c r="A448" s="14"/>
      <c r="B448" s="239"/>
      <c r="C448" s="240"/>
      <c r="D448" s="230" t="s">
        <v>149</v>
      </c>
      <c r="E448" s="241" t="s">
        <v>1</v>
      </c>
      <c r="F448" s="242" t="s">
        <v>522</v>
      </c>
      <c r="G448" s="240"/>
      <c r="H448" s="243">
        <v>3</v>
      </c>
      <c r="I448" s="244"/>
      <c r="J448" s="240"/>
      <c r="K448" s="240"/>
      <c r="L448" s="245"/>
      <c r="M448" s="246"/>
      <c r="N448" s="247"/>
      <c r="O448" s="247"/>
      <c r="P448" s="247"/>
      <c r="Q448" s="247"/>
      <c r="R448" s="247"/>
      <c r="S448" s="247"/>
      <c r="T448" s="248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9" t="s">
        <v>149</v>
      </c>
      <c r="AU448" s="249" t="s">
        <v>85</v>
      </c>
      <c r="AV448" s="14" t="s">
        <v>85</v>
      </c>
      <c r="AW448" s="14" t="s">
        <v>31</v>
      </c>
      <c r="AX448" s="14" t="s">
        <v>75</v>
      </c>
      <c r="AY448" s="249" t="s">
        <v>141</v>
      </c>
    </row>
    <row r="449" s="15" customFormat="1">
      <c r="A449" s="15"/>
      <c r="B449" s="250"/>
      <c r="C449" s="251"/>
      <c r="D449" s="230" t="s">
        <v>149</v>
      </c>
      <c r="E449" s="252" t="s">
        <v>1</v>
      </c>
      <c r="F449" s="253" t="s">
        <v>155</v>
      </c>
      <c r="G449" s="251"/>
      <c r="H449" s="254">
        <v>4.7999999999999998</v>
      </c>
      <c r="I449" s="255"/>
      <c r="J449" s="251"/>
      <c r="K449" s="251"/>
      <c r="L449" s="256"/>
      <c r="M449" s="257"/>
      <c r="N449" s="258"/>
      <c r="O449" s="258"/>
      <c r="P449" s="258"/>
      <c r="Q449" s="258"/>
      <c r="R449" s="258"/>
      <c r="S449" s="258"/>
      <c r="T449" s="259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0" t="s">
        <v>149</v>
      </c>
      <c r="AU449" s="260" t="s">
        <v>85</v>
      </c>
      <c r="AV449" s="15" t="s">
        <v>147</v>
      </c>
      <c r="AW449" s="15" t="s">
        <v>31</v>
      </c>
      <c r="AX449" s="15" t="s">
        <v>83</v>
      </c>
      <c r="AY449" s="260" t="s">
        <v>141</v>
      </c>
    </row>
    <row r="450" s="2" customFormat="1" ht="24.15" customHeight="1">
      <c r="A450" s="38"/>
      <c r="B450" s="39"/>
      <c r="C450" s="215" t="s">
        <v>523</v>
      </c>
      <c r="D450" s="215" t="s">
        <v>143</v>
      </c>
      <c r="E450" s="216" t="s">
        <v>524</v>
      </c>
      <c r="F450" s="217" t="s">
        <v>525</v>
      </c>
      <c r="G450" s="218" t="s">
        <v>410</v>
      </c>
      <c r="H450" s="219">
        <v>1.2</v>
      </c>
      <c r="I450" s="220"/>
      <c r="J450" s="219">
        <f>ROUND(I450*H450,2)</f>
        <v>0</v>
      </c>
      <c r="K450" s="221"/>
      <c r="L450" s="44"/>
      <c r="M450" s="222" t="s">
        <v>1</v>
      </c>
      <c r="N450" s="223" t="s">
        <v>40</v>
      </c>
      <c r="O450" s="91"/>
      <c r="P450" s="224">
        <f>O450*H450</f>
        <v>0</v>
      </c>
      <c r="Q450" s="224">
        <v>0.0035999999999999999</v>
      </c>
      <c r="R450" s="224">
        <f>Q450*H450</f>
        <v>0.0043200000000000001</v>
      </c>
      <c r="S450" s="224">
        <v>0.16</v>
      </c>
      <c r="T450" s="225">
        <f>S450*H450</f>
        <v>0.192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6" t="s">
        <v>147</v>
      </c>
      <c r="AT450" s="226" t="s">
        <v>143</v>
      </c>
      <c r="AU450" s="226" t="s">
        <v>85</v>
      </c>
      <c r="AY450" s="17" t="s">
        <v>141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17" t="s">
        <v>83</v>
      </c>
      <c r="BK450" s="227">
        <f>ROUND(I450*H450,2)</f>
        <v>0</v>
      </c>
      <c r="BL450" s="17" t="s">
        <v>147</v>
      </c>
      <c r="BM450" s="226" t="s">
        <v>526</v>
      </c>
    </row>
    <row r="451" s="13" customFormat="1">
      <c r="A451" s="13"/>
      <c r="B451" s="228"/>
      <c r="C451" s="229"/>
      <c r="D451" s="230" t="s">
        <v>149</v>
      </c>
      <c r="E451" s="231" t="s">
        <v>1</v>
      </c>
      <c r="F451" s="232" t="s">
        <v>512</v>
      </c>
      <c r="G451" s="229"/>
      <c r="H451" s="231" t="s">
        <v>1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149</v>
      </c>
      <c r="AU451" s="238" t="s">
        <v>85</v>
      </c>
      <c r="AV451" s="13" t="s">
        <v>83</v>
      </c>
      <c r="AW451" s="13" t="s">
        <v>31</v>
      </c>
      <c r="AX451" s="13" t="s">
        <v>75</v>
      </c>
      <c r="AY451" s="238" t="s">
        <v>141</v>
      </c>
    </row>
    <row r="452" s="13" customFormat="1">
      <c r="A452" s="13"/>
      <c r="B452" s="228"/>
      <c r="C452" s="229"/>
      <c r="D452" s="230" t="s">
        <v>149</v>
      </c>
      <c r="E452" s="231" t="s">
        <v>1</v>
      </c>
      <c r="F452" s="232" t="s">
        <v>167</v>
      </c>
      <c r="G452" s="229"/>
      <c r="H452" s="231" t="s">
        <v>1</v>
      </c>
      <c r="I452" s="233"/>
      <c r="J452" s="229"/>
      <c r="K452" s="229"/>
      <c r="L452" s="234"/>
      <c r="M452" s="235"/>
      <c r="N452" s="236"/>
      <c r="O452" s="236"/>
      <c r="P452" s="236"/>
      <c r="Q452" s="236"/>
      <c r="R452" s="236"/>
      <c r="S452" s="236"/>
      <c r="T452" s="23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8" t="s">
        <v>149</v>
      </c>
      <c r="AU452" s="238" t="s">
        <v>85</v>
      </c>
      <c r="AV452" s="13" t="s">
        <v>83</v>
      </c>
      <c r="AW452" s="13" t="s">
        <v>31</v>
      </c>
      <c r="AX452" s="13" t="s">
        <v>75</v>
      </c>
      <c r="AY452" s="238" t="s">
        <v>141</v>
      </c>
    </row>
    <row r="453" s="14" customFormat="1">
      <c r="A453" s="14"/>
      <c r="B453" s="239"/>
      <c r="C453" s="240"/>
      <c r="D453" s="230" t="s">
        <v>149</v>
      </c>
      <c r="E453" s="241" t="s">
        <v>1</v>
      </c>
      <c r="F453" s="242" t="s">
        <v>527</v>
      </c>
      <c r="G453" s="240"/>
      <c r="H453" s="243">
        <v>1.2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9" t="s">
        <v>149</v>
      </c>
      <c r="AU453" s="249" t="s">
        <v>85</v>
      </c>
      <c r="AV453" s="14" t="s">
        <v>85</v>
      </c>
      <c r="AW453" s="14" t="s">
        <v>31</v>
      </c>
      <c r="AX453" s="14" t="s">
        <v>83</v>
      </c>
      <c r="AY453" s="249" t="s">
        <v>141</v>
      </c>
    </row>
    <row r="454" s="12" customFormat="1" ht="22.8" customHeight="1">
      <c r="A454" s="12"/>
      <c r="B454" s="199"/>
      <c r="C454" s="200"/>
      <c r="D454" s="201" t="s">
        <v>74</v>
      </c>
      <c r="E454" s="213" t="s">
        <v>528</v>
      </c>
      <c r="F454" s="213" t="s">
        <v>529</v>
      </c>
      <c r="G454" s="200"/>
      <c r="H454" s="200"/>
      <c r="I454" s="203"/>
      <c r="J454" s="214">
        <f>BK454</f>
        <v>0</v>
      </c>
      <c r="K454" s="200"/>
      <c r="L454" s="205"/>
      <c r="M454" s="206"/>
      <c r="N454" s="207"/>
      <c r="O454" s="207"/>
      <c r="P454" s="208">
        <f>SUM(P455:P462)</f>
        <v>0</v>
      </c>
      <c r="Q454" s="207"/>
      <c r="R454" s="208">
        <f>SUM(R455:R462)</f>
        <v>0</v>
      </c>
      <c r="S454" s="207"/>
      <c r="T454" s="209">
        <f>SUM(T455:T462)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0" t="s">
        <v>83</v>
      </c>
      <c r="AT454" s="211" t="s">
        <v>74</v>
      </c>
      <c r="AU454" s="211" t="s">
        <v>83</v>
      </c>
      <c r="AY454" s="210" t="s">
        <v>141</v>
      </c>
      <c r="BK454" s="212">
        <f>SUM(BK455:BK462)</f>
        <v>0</v>
      </c>
    </row>
    <row r="455" s="2" customFormat="1" ht="21.75" customHeight="1">
      <c r="A455" s="38"/>
      <c r="B455" s="39"/>
      <c r="C455" s="215" t="s">
        <v>530</v>
      </c>
      <c r="D455" s="215" t="s">
        <v>143</v>
      </c>
      <c r="E455" s="216" t="s">
        <v>531</v>
      </c>
      <c r="F455" s="217" t="s">
        <v>532</v>
      </c>
      <c r="G455" s="218" t="s">
        <v>183</v>
      </c>
      <c r="H455" s="219">
        <v>43</v>
      </c>
      <c r="I455" s="220"/>
      <c r="J455" s="219">
        <f>ROUND(I455*H455,2)</f>
        <v>0</v>
      </c>
      <c r="K455" s="221"/>
      <c r="L455" s="44"/>
      <c r="M455" s="222" t="s">
        <v>1</v>
      </c>
      <c r="N455" s="223" t="s">
        <v>40</v>
      </c>
      <c r="O455" s="91"/>
      <c r="P455" s="224">
        <f>O455*H455</f>
        <v>0</v>
      </c>
      <c r="Q455" s="224">
        <v>0</v>
      </c>
      <c r="R455" s="224">
        <f>Q455*H455</f>
        <v>0</v>
      </c>
      <c r="S455" s="224">
        <v>0</v>
      </c>
      <c r="T455" s="225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6" t="s">
        <v>147</v>
      </c>
      <c r="AT455" s="226" t="s">
        <v>143</v>
      </c>
      <c r="AU455" s="226" t="s">
        <v>85</v>
      </c>
      <c r="AY455" s="17" t="s">
        <v>141</v>
      </c>
      <c r="BE455" s="227">
        <f>IF(N455="základní",J455,0)</f>
        <v>0</v>
      </c>
      <c r="BF455" s="227">
        <f>IF(N455="snížená",J455,0)</f>
        <v>0</v>
      </c>
      <c r="BG455" s="227">
        <f>IF(N455="zákl. přenesená",J455,0)</f>
        <v>0</v>
      </c>
      <c r="BH455" s="227">
        <f>IF(N455="sníž. přenesená",J455,0)</f>
        <v>0</v>
      </c>
      <c r="BI455" s="227">
        <f>IF(N455="nulová",J455,0)</f>
        <v>0</v>
      </c>
      <c r="BJ455" s="17" t="s">
        <v>83</v>
      </c>
      <c r="BK455" s="227">
        <f>ROUND(I455*H455,2)</f>
        <v>0</v>
      </c>
      <c r="BL455" s="17" t="s">
        <v>147</v>
      </c>
      <c r="BM455" s="226" t="s">
        <v>533</v>
      </c>
    </row>
    <row r="456" s="14" customFormat="1">
      <c r="A456" s="14"/>
      <c r="B456" s="239"/>
      <c r="C456" s="240"/>
      <c r="D456" s="230" t="s">
        <v>149</v>
      </c>
      <c r="E456" s="241" t="s">
        <v>1</v>
      </c>
      <c r="F456" s="242" t="s">
        <v>400</v>
      </c>
      <c r="G456" s="240"/>
      <c r="H456" s="243">
        <v>43</v>
      </c>
      <c r="I456" s="244"/>
      <c r="J456" s="240"/>
      <c r="K456" s="240"/>
      <c r="L456" s="245"/>
      <c r="M456" s="246"/>
      <c r="N456" s="247"/>
      <c r="O456" s="247"/>
      <c r="P456" s="247"/>
      <c r="Q456" s="247"/>
      <c r="R456" s="247"/>
      <c r="S456" s="247"/>
      <c r="T456" s="248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9" t="s">
        <v>149</v>
      </c>
      <c r="AU456" s="249" t="s">
        <v>85</v>
      </c>
      <c r="AV456" s="14" t="s">
        <v>85</v>
      </c>
      <c r="AW456" s="14" t="s">
        <v>31</v>
      </c>
      <c r="AX456" s="14" t="s">
        <v>83</v>
      </c>
      <c r="AY456" s="249" t="s">
        <v>141</v>
      </c>
    </row>
    <row r="457" s="2" customFormat="1" ht="24.15" customHeight="1">
      <c r="A457" s="38"/>
      <c r="B457" s="39"/>
      <c r="C457" s="215" t="s">
        <v>534</v>
      </c>
      <c r="D457" s="215" t="s">
        <v>143</v>
      </c>
      <c r="E457" s="216" t="s">
        <v>535</v>
      </c>
      <c r="F457" s="217" t="s">
        <v>536</v>
      </c>
      <c r="G457" s="218" t="s">
        <v>183</v>
      </c>
      <c r="H457" s="219">
        <v>817</v>
      </c>
      <c r="I457" s="220"/>
      <c r="J457" s="219">
        <f>ROUND(I457*H457,2)</f>
        <v>0</v>
      </c>
      <c r="K457" s="221"/>
      <c r="L457" s="44"/>
      <c r="M457" s="222" t="s">
        <v>1</v>
      </c>
      <c r="N457" s="223" t="s">
        <v>40</v>
      </c>
      <c r="O457" s="91"/>
      <c r="P457" s="224">
        <f>O457*H457</f>
        <v>0</v>
      </c>
      <c r="Q457" s="224">
        <v>0</v>
      </c>
      <c r="R457" s="224">
        <f>Q457*H457</f>
        <v>0</v>
      </c>
      <c r="S457" s="224">
        <v>0</v>
      </c>
      <c r="T457" s="225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6" t="s">
        <v>147</v>
      </c>
      <c r="AT457" s="226" t="s">
        <v>143</v>
      </c>
      <c r="AU457" s="226" t="s">
        <v>85</v>
      </c>
      <c r="AY457" s="17" t="s">
        <v>141</v>
      </c>
      <c r="BE457" s="227">
        <f>IF(N457="základní",J457,0)</f>
        <v>0</v>
      </c>
      <c r="BF457" s="227">
        <f>IF(N457="snížená",J457,0)</f>
        <v>0</v>
      </c>
      <c r="BG457" s="227">
        <f>IF(N457="zákl. přenesená",J457,0)</f>
        <v>0</v>
      </c>
      <c r="BH457" s="227">
        <f>IF(N457="sníž. přenesená",J457,0)</f>
        <v>0</v>
      </c>
      <c r="BI457" s="227">
        <f>IF(N457="nulová",J457,0)</f>
        <v>0</v>
      </c>
      <c r="BJ457" s="17" t="s">
        <v>83</v>
      </c>
      <c r="BK457" s="227">
        <f>ROUND(I457*H457,2)</f>
        <v>0</v>
      </c>
      <c r="BL457" s="17" t="s">
        <v>147</v>
      </c>
      <c r="BM457" s="226" t="s">
        <v>537</v>
      </c>
    </row>
    <row r="458" s="13" customFormat="1">
      <c r="A458" s="13"/>
      <c r="B458" s="228"/>
      <c r="C458" s="229"/>
      <c r="D458" s="230" t="s">
        <v>149</v>
      </c>
      <c r="E458" s="231" t="s">
        <v>1</v>
      </c>
      <c r="F458" s="232" t="s">
        <v>538</v>
      </c>
      <c r="G458" s="229"/>
      <c r="H458" s="231" t="s">
        <v>1</v>
      </c>
      <c r="I458" s="233"/>
      <c r="J458" s="229"/>
      <c r="K458" s="229"/>
      <c r="L458" s="234"/>
      <c r="M458" s="235"/>
      <c r="N458" s="236"/>
      <c r="O458" s="236"/>
      <c r="P458" s="236"/>
      <c r="Q458" s="236"/>
      <c r="R458" s="236"/>
      <c r="S458" s="236"/>
      <c r="T458" s="23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8" t="s">
        <v>149</v>
      </c>
      <c r="AU458" s="238" t="s">
        <v>85</v>
      </c>
      <c r="AV458" s="13" t="s">
        <v>83</v>
      </c>
      <c r="AW458" s="13" t="s">
        <v>31</v>
      </c>
      <c r="AX458" s="13" t="s">
        <v>75</v>
      </c>
      <c r="AY458" s="238" t="s">
        <v>141</v>
      </c>
    </row>
    <row r="459" s="14" customFormat="1">
      <c r="A459" s="14"/>
      <c r="B459" s="239"/>
      <c r="C459" s="240"/>
      <c r="D459" s="230" t="s">
        <v>149</v>
      </c>
      <c r="E459" s="241" t="s">
        <v>1</v>
      </c>
      <c r="F459" s="242" t="s">
        <v>539</v>
      </c>
      <c r="G459" s="240"/>
      <c r="H459" s="243">
        <v>817</v>
      </c>
      <c r="I459" s="244"/>
      <c r="J459" s="240"/>
      <c r="K459" s="240"/>
      <c r="L459" s="245"/>
      <c r="M459" s="246"/>
      <c r="N459" s="247"/>
      <c r="O459" s="247"/>
      <c r="P459" s="247"/>
      <c r="Q459" s="247"/>
      <c r="R459" s="247"/>
      <c r="S459" s="247"/>
      <c r="T459" s="24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9" t="s">
        <v>149</v>
      </c>
      <c r="AU459" s="249" t="s">
        <v>85</v>
      </c>
      <c r="AV459" s="14" t="s">
        <v>85</v>
      </c>
      <c r="AW459" s="14" t="s">
        <v>31</v>
      </c>
      <c r="AX459" s="14" t="s">
        <v>83</v>
      </c>
      <c r="AY459" s="249" t="s">
        <v>141</v>
      </c>
    </row>
    <row r="460" s="2" customFormat="1" ht="37.8" customHeight="1">
      <c r="A460" s="38"/>
      <c r="B460" s="39"/>
      <c r="C460" s="215" t="s">
        <v>540</v>
      </c>
      <c r="D460" s="215" t="s">
        <v>143</v>
      </c>
      <c r="E460" s="216" t="s">
        <v>541</v>
      </c>
      <c r="F460" s="217" t="s">
        <v>542</v>
      </c>
      <c r="G460" s="218" t="s">
        <v>183</v>
      </c>
      <c r="H460" s="219">
        <v>5.5</v>
      </c>
      <c r="I460" s="220"/>
      <c r="J460" s="219">
        <f>ROUND(I460*H460,2)</f>
        <v>0</v>
      </c>
      <c r="K460" s="221"/>
      <c r="L460" s="44"/>
      <c r="M460" s="222" t="s">
        <v>1</v>
      </c>
      <c r="N460" s="223" t="s">
        <v>40</v>
      </c>
      <c r="O460" s="91"/>
      <c r="P460" s="224">
        <f>O460*H460</f>
        <v>0</v>
      </c>
      <c r="Q460" s="224">
        <v>0</v>
      </c>
      <c r="R460" s="224">
        <f>Q460*H460</f>
        <v>0</v>
      </c>
      <c r="S460" s="224">
        <v>0</v>
      </c>
      <c r="T460" s="225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6" t="s">
        <v>147</v>
      </c>
      <c r="AT460" s="226" t="s">
        <v>143</v>
      </c>
      <c r="AU460" s="226" t="s">
        <v>85</v>
      </c>
      <c r="AY460" s="17" t="s">
        <v>141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17" t="s">
        <v>83</v>
      </c>
      <c r="BK460" s="227">
        <f>ROUND(I460*H460,2)</f>
        <v>0</v>
      </c>
      <c r="BL460" s="17" t="s">
        <v>147</v>
      </c>
      <c r="BM460" s="226" t="s">
        <v>543</v>
      </c>
    </row>
    <row r="461" s="2" customFormat="1" ht="44.25" customHeight="1">
      <c r="A461" s="38"/>
      <c r="B461" s="39"/>
      <c r="C461" s="215" t="s">
        <v>544</v>
      </c>
      <c r="D461" s="215" t="s">
        <v>143</v>
      </c>
      <c r="E461" s="216" t="s">
        <v>545</v>
      </c>
      <c r="F461" s="217" t="s">
        <v>546</v>
      </c>
      <c r="G461" s="218" t="s">
        <v>183</v>
      </c>
      <c r="H461" s="219">
        <v>15</v>
      </c>
      <c r="I461" s="220"/>
      <c r="J461" s="219">
        <f>ROUND(I461*H461,2)</f>
        <v>0</v>
      </c>
      <c r="K461" s="221"/>
      <c r="L461" s="44"/>
      <c r="M461" s="222" t="s">
        <v>1</v>
      </c>
      <c r="N461" s="223" t="s">
        <v>40</v>
      </c>
      <c r="O461" s="91"/>
      <c r="P461" s="224">
        <f>O461*H461</f>
        <v>0</v>
      </c>
      <c r="Q461" s="224">
        <v>0</v>
      </c>
      <c r="R461" s="224">
        <f>Q461*H461</f>
        <v>0</v>
      </c>
      <c r="S461" s="224">
        <v>0</v>
      </c>
      <c r="T461" s="225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6" t="s">
        <v>147</v>
      </c>
      <c r="AT461" s="226" t="s">
        <v>143</v>
      </c>
      <c r="AU461" s="226" t="s">
        <v>85</v>
      </c>
      <c r="AY461" s="17" t="s">
        <v>141</v>
      </c>
      <c r="BE461" s="227">
        <f>IF(N461="základní",J461,0)</f>
        <v>0</v>
      </c>
      <c r="BF461" s="227">
        <f>IF(N461="snížená",J461,0)</f>
        <v>0</v>
      </c>
      <c r="BG461" s="227">
        <f>IF(N461="zákl. přenesená",J461,0)</f>
        <v>0</v>
      </c>
      <c r="BH461" s="227">
        <f>IF(N461="sníž. přenesená",J461,0)</f>
        <v>0</v>
      </c>
      <c r="BI461" s="227">
        <f>IF(N461="nulová",J461,0)</f>
        <v>0</v>
      </c>
      <c r="BJ461" s="17" t="s">
        <v>83</v>
      </c>
      <c r="BK461" s="227">
        <f>ROUND(I461*H461,2)</f>
        <v>0</v>
      </c>
      <c r="BL461" s="17" t="s">
        <v>147</v>
      </c>
      <c r="BM461" s="226" t="s">
        <v>547</v>
      </c>
    </row>
    <row r="462" s="2" customFormat="1" ht="44.25" customHeight="1">
      <c r="A462" s="38"/>
      <c r="B462" s="39"/>
      <c r="C462" s="215" t="s">
        <v>548</v>
      </c>
      <c r="D462" s="215" t="s">
        <v>143</v>
      </c>
      <c r="E462" s="216" t="s">
        <v>549</v>
      </c>
      <c r="F462" s="217" t="s">
        <v>550</v>
      </c>
      <c r="G462" s="218" t="s">
        <v>183</v>
      </c>
      <c r="H462" s="219">
        <v>22.5</v>
      </c>
      <c r="I462" s="220"/>
      <c r="J462" s="219">
        <f>ROUND(I462*H462,2)</f>
        <v>0</v>
      </c>
      <c r="K462" s="221"/>
      <c r="L462" s="44"/>
      <c r="M462" s="222" t="s">
        <v>1</v>
      </c>
      <c r="N462" s="223" t="s">
        <v>40</v>
      </c>
      <c r="O462" s="91"/>
      <c r="P462" s="224">
        <f>O462*H462</f>
        <v>0</v>
      </c>
      <c r="Q462" s="224">
        <v>0</v>
      </c>
      <c r="R462" s="224">
        <f>Q462*H462</f>
        <v>0</v>
      </c>
      <c r="S462" s="224">
        <v>0</v>
      </c>
      <c r="T462" s="225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6" t="s">
        <v>147</v>
      </c>
      <c r="AT462" s="226" t="s">
        <v>143</v>
      </c>
      <c r="AU462" s="226" t="s">
        <v>85</v>
      </c>
      <c r="AY462" s="17" t="s">
        <v>141</v>
      </c>
      <c r="BE462" s="227">
        <f>IF(N462="základní",J462,0)</f>
        <v>0</v>
      </c>
      <c r="BF462" s="227">
        <f>IF(N462="snížená",J462,0)</f>
        <v>0</v>
      </c>
      <c r="BG462" s="227">
        <f>IF(N462="zákl. přenesená",J462,0)</f>
        <v>0</v>
      </c>
      <c r="BH462" s="227">
        <f>IF(N462="sníž. přenesená",J462,0)</f>
        <v>0</v>
      </c>
      <c r="BI462" s="227">
        <f>IF(N462="nulová",J462,0)</f>
        <v>0</v>
      </c>
      <c r="BJ462" s="17" t="s">
        <v>83</v>
      </c>
      <c r="BK462" s="227">
        <f>ROUND(I462*H462,2)</f>
        <v>0</v>
      </c>
      <c r="BL462" s="17" t="s">
        <v>147</v>
      </c>
      <c r="BM462" s="226" t="s">
        <v>551</v>
      </c>
    </row>
    <row r="463" s="12" customFormat="1" ht="22.8" customHeight="1">
      <c r="A463" s="12"/>
      <c r="B463" s="199"/>
      <c r="C463" s="200"/>
      <c r="D463" s="201" t="s">
        <v>74</v>
      </c>
      <c r="E463" s="213" t="s">
        <v>552</v>
      </c>
      <c r="F463" s="213" t="s">
        <v>553</v>
      </c>
      <c r="G463" s="200"/>
      <c r="H463" s="200"/>
      <c r="I463" s="203"/>
      <c r="J463" s="214">
        <f>BK463</f>
        <v>0</v>
      </c>
      <c r="K463" s="200"/>
      <c r="L463" s="205"/>
      <c r="M463" s="206"/>
      <c r="N463" s="207"/>
      <c r="O463" s="207"/>
      <c r="P463" s="208">
        <f>P464</f>
        <v>0</v>
      </c>
      <c r="Q463" s="207"/>
      <c r="R463" s="208">
        <f>R464</f>
        <v>0</v>
      </c>
      <c r="S463" s="207"/>
      <c r="T463" s="209">
        <f>T464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0" t="s">
        <v>83</v>
      </c>
      <c r="AT463" s="211" t="s">
        <v>74</v>
      </c>
      <c r="AU463" s="211" t="s">
        <v>83</v>
      </c>
      <c r="AY463" s="210" t="s">
        <v>141</v>
      </c>
      <c r="BK463" s="212">
        <f>BK464</f>
        <v>0</v>
      </c>
    </row>
    <row r="464" s="2" customFormat="1" ht="24.15" customHeight="1">
      <c r="A464" s="38"/>
      <c r="B464" s="39"/>
      <c r="C464" s="215" t="s">
        <v>554</v>
      </c>
      <c r="D464" s="215" t="s">
        <v>143</v>
      </c>
      <c r="E464" s="216" t="s">
        <v>555</v>
      </c>
      <c r="F464" s="217" t="s">
        <v>556</v>
      </c>
      <c r="G464" s="218" t="s">
        <v>183</v>
      </c>
      <c r="H464" s="219">
        <v>5.9000000000000004</v>
      </c>
      <c r="I464" s="220"/>
      <c r="J464" s="219">
        <f>ROUND(I464*H464,2)</f>
        <v>0</v>
      </c>
      <c r="K464" s="221"/>
      <c r="L464" s="44"/>
      <c r="M464" s="222" t="s">
        <v>1</v>
      </c>
      <c r="N464" s="223" t="s">
        <v>40</v>
      </c>
      <c r="O464" s="91"/>
      <c r="P464" s="224">
        <f>O464*H464</f>
        <v>0</v>
      </c>
      <c r="Q464" s="224">
        <v>0</v>
      </c>
      <c r="R464" s="224">
        <f>Q464*H464</f>
        <v>0</v>
      </c>
      <c r="S464" s="224">
        <v>0</v>
      </c>
      <c r="T464" s="225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6" t="s">
        <v>147</v>
      </c>
      <c r="AT464" s="226" t="s">
        <v>143</v>
      </c>
      <c r="AU464" s="226" t="s">
        <v>85</v>
      </c>
      <c r="AY464" s="17" t="s">
        <v>141</v>
      </c>
      <c r="BE464" s="227">
        <f>IF(N464="základní",J464,0)</f>
        <v>0</v>
      </c>
      <c r="BF464" s="227">
        <f>IF(N464="snížená",J464,0)</f>
        <v>0</v>
      </c>
      <c r="BG464" s="227">
        <f>IF(N464="zákl. přenesená",J464,0)</f>
        <v>0</v>
      </c>
      <c r="BH464" s="227">
        <f>IF(N464="sníž. přenesená",J464,0)</f>
        <v>0</v>
      </c>
      <c r="BI464" s="227">
        <f>IF(N464="nulová",J464,0)</f>
        <v>0</v>
      </c>
      <c r="BJ464" s="17" t="s">
        <v>83</v>
      </c>
      <c r="BK464" s="227">
        <f>ROUND(I464*H464,2)</f>
        <v>0</v>
      </c>
      <c r="BL464" s="17" t="s">
        <v>147</v>
      </c>
      <c r="BM464" s="226" t="s">
        <v>557</v>
      </c>
    </row>
    <row r="465" s="12" customFormat="1" ht="25.92" customHeight="1">
      <c r="A465" s="12"/>
      <c r="B465" s="199"/>
      <c r="C465" s="200"/>
      <c r="D465" s="201" t="s">
        <v>74</v>
      </c>
      <c r="E465" s="202" t="s">
        <v>558</v>
      </c>
      <c r="F465" s="202" t="s">
        <v>559</v>
      </c>
      <c r="G465" s="200"/>
      <c r="H465" s="200"/>
      <c r="I465" s="203"/>
      <c r="J465" s="204">
        <f>BK465</f>
        <v>0</v>
      </c>
      <c r="K465" s="200"/>
      <c r="L465" s="205"/>
      <c r="M465" s="206"/>
      <c r="N465" s="207"/>
      <c r="O465" s="207"/>
      <c r="P465" s="208">
        <f>P466+P473+P489+P512+P527+P555+P564</f>
        <v>0</v>
      </c>
      <c r="Q465" s="207"/>
      <c r="R465" s="208">
        <f>R466+R473+R489+R512+R527+R555+R564</f>
        <v>0.95368920000000001</v>
      </c>
      <c r="S465" s="207"/>
      <c r="T465" s="209">
        <f>T466+T473+T489+T512+T527+T555+T564</f>
        <v>2.3220800000000001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10" t="s">
        <v>85</v>
      </c>
      <c r="AT465" s="211" t="s">
        <v>74</v>
      </c>
      <c r="AU465" s="211" t="s">
        <v>75</v>
      </c>
      <c r="AY465" s="210" t="s">
        <v>141</v>
      </c>
      <c r="BK465" s="212">
        <f>BK466+BK473+BK489+BK512+BK527+BK555+BK564</f>
        <v>0</v>
      </c>
    </row>
    <row r="466" s="12" customFormat="1" ht="22.8" customHeight="1">
      <c r="A466" s="12"/>
      <c r="B466" s="199"/>
      <c r="C466" s="200"/>
      <c r="D466" s="201" t="s">
        <v>74</v>
      </c>
      <c r="E466" s="213" t="s">
        <v>560</v>
      </c>
      <c r="F466" s="213" t="s">
        <v>561</v>
      </c>
      <c r="G466" s="200"/>
      <c r="H466" s="200"/>
      <c r="I466" s="203"/>
      <c r="J466" s="214">
        <f>BK466</f>
        <v>0</v>
      </c>
      <c r="K466" s="200"/>
      <c r="L466" s="205"/>
      <c r="M466" s="206"/>
      <c r="N466" s="207"/>
      <c r="O466" s="207"/>
      <c r="P466" s="208">
        <f>SUM(P467:P472)</f>
        <v>0</v>
      </c>
      <c r="Q466" s="207"/>
      <c r="R466" s="208">
        <f>SUM(R467:R472)</f>
        <v>0</v>
      </c>
      <c r="S466" s="207"/>
      <c r="T466" s="209">
        <f>SUM(T467:T472)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0" t="s">
        <v>85</v>
      </c>
      <c r="AT466" s="211" t="s">
        <v>74</v>
      </c>
      <c r="AU466" s="211" t="s">
        <v>83</v>
      </c>
      <c r="AY466" s="210" t="s">
        <v>141</v>
      </c>
      <c r="BK466" s="212">
        <f>SUM(BK467:BK472)</f>
        <v>0</v>
      </c>
    </row>
    <row r="467" s="2" customFormat="1" ht="37.8" customHeight="1">
      <c r="A467" s="38"/>
      <c r="B467" s="39"/>
      <c r="C467" s="215" t="s">
        <v>562</v>
      </c>
      <c r="D467" s="215" t="s">
        <v>143</v>
      </c>
      <c r="E467" s="216" t="s">
        <v>563</v>
      </c>
      <c r="F467" s="217" t="s">
        <v>564</v>
      </c>
      <c r="G467" s="218" t="s">
        <v>163</v>
      </c>
      <c r="H467" s="219">
        <v>13</v>
      </c>
      <c r="I467" s="220"/>
      <c r="J467" s="219">
        <f>ROUND(I467*H467,2)</f>
        <v>0</v>
      </c>
      <c r="K467" s="221"/>
      <c r="L467" s="44"/>
      <c r="M467" s="222" t="s">
        <v>1</v>
      </c>
      <c r="N467" s="223" t="s">
        <v>40</v>
      </c>
      <c r="O467" s="91"/>
      <c r="P467" s="224">
        <f>O467*H467</f>
        <v>0</v>
      </c>
      <c r="Q467" s="224">
        <v>0</v>
      </c>
      <c r="R467" s="224">
        <f>Q467*H467</f>
        <v>0</v>
      </c>
      <c r="S467" s="224">
        <v>0</v>
      </c>
      <c r="T467" s="225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6" t="s">
        <v>248</v>
      </c>
      <c r="AT467" s="226" t="s">
        <v>143</v>
      </c>
      <c r="AU467" s="226" t="s">
        <v>85</v>
      </c>
      <c r="AY467" s="17" t="s">
        <v>141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17" t="s">
        <v>83</v>
      </c>
      <c r="BK467" s="227">
        <f>ROUND(I467*H467,2)</f>
        <v>0</v>
      </c>
      <c r="BL467" s="17" t="s">
        <v>248</v>
      </c>
      <c r="BM467" s="226" t="s">
        <v>565</v>
      </c>
    </row>
    <row r="468" s="13" customFormat="1">
      <c r="A468" s="13"/>
      <c r="B468" s="228"/>
      <c r="C468" s="229"/>
      <c r="D468" s="230" t="s">
        <v>149</v>
      </c>
      <c r="E468" s="231" t="s">
        <v>1</v>
      </c>
      <c r="F468" s="232" t="s">
        <v>165</v>
      </c>
      <c r="G468" s="229"/>
      <c r="H468" s="231" t="s">
        <v>1</v>
      </c>
      <c r="I468" s="233"/>
      <c r="J468" s="229"/>
      <c r="K468" s="229"/>
      <c r="L468" s="234"/>
      <c r="M468" s="235"/>
      <c r="N468" s="236"/>
      <c r="O468" s="236"/>
      <c r="P468" s="236"/>
      <c r="Q468" s="236"/>
      <c r="R468" s="236"/>
      <c r="S468" s="236"/>
      <c r="T468" s="23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8" t="s">
        <v>149</v>
      </c>
      <c r="AU468" s="238" t="s">
        <v>85</v>
      </c>
      <c r="AV468" s="13" t="s">
        <v>83</v>
      </c>
      <c r="AW468" s="13" t="s">
        <v>31</v>
      </c>
      <c r="AX468" s="13" t="s">
        <v>75</v>
      </c>
      <c r="AY468" s="238" t="s">
        <v>141</v>
      </c>
    </row>
    <row r="469" s="14" customFormat="1">
      <c r="A469" s="14"/>
      <c r="B469" s="239"/>
      <c r="C469" s="240"/>
      <c r="D469" s="230" t="s">
        <v>149</v>
      </c>
      <c r="E469" s="241" t="s">
        <v>1</v>
      </c>
      <c r="F469" s="242" t="s">
        <v>566</v>
      </c>
      <c r="G469" s="240"/>
      <c r="H469" s="243">
        <v>3</v>
      </c>
      <c r="I469" s="244"/>
      <c r="J469" s="240"/>
      <c r="K469" s="240"/>
      <c r="L469" s="245"/>
      <c r="M469" s="246"/>
      <c r="N469" s="247"/>
      <c r="O469" s="247"/>
      <c r="P469" s="247"/>
      <c r="Q469" s="247"/>
      <c r="R469" s="247"/>
      <c r="S469" s="247"/>
      <c r="T469" s="248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9" t="s">
        <v>149</v>
      </c>
      <c r="AU469" s="249" t="s">
        <v>85</v>
      </c>
      <c r="AV469" s="14" t="s">
        <v>85</v>
      </c>
      <c r="AW469" s="14" t="s">
        <v>31</v>
      </c>
      <c r="AX469" s="14" t="s">
        <v>75</v>
      </c>
      <c r="AY469" s="249" t="s">
        <v>141</v>
      </c>
    </row>
    <row r="470" s="13" customFormat="1">
      <c r="A470" s="13"/>
      <c r="B470" s="228"/>
      <c r="C470" s="229"/>
      <c r="D470" s="230" t="s">
        <v>149</v>
      </c>
      <c r="E470" s="231" t="s">
        <v>1</v>
      </c>
      <c r="F470" s="232" t="s">
        <v>167</v>
      </c>
      <c r="G470" s="229"/>
      <c r="H470" s="231" t="s">
        <v>1</v>
      </c>
      <c r="I470" s="233"/>
      <c r="J470" s="229"/>
      <c r="K470" s="229"/>
      <c r="L470" s="234"/>
      <c r="M470" s="235"/>
      <c r="N470" s="236"/>
      <c r="O470" s="236"/>
      <c r="P470" s="236"/>
      <c r="Q470" s="236"/>
      <c r="R470" s="236"/>
      <c r="S470" s="236"/>
      <c r="T470" s="23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8" t="s">
        <v>149</v>
      </c>
      <c r="AU470" s="238" t="s">
        <v>85</v>
      </c>
      <c r="AV470" s="13" t="s">
        <v>83</v>
      </c>
      <c r="AW470" s="13" t="s">
        <v>31</v>
      </c>
      <c r="AX470" s="13" t="s">
        <v>75</v>
      </c>
      <c r="AY470" s="238" t="s">
        <v>141</v>
      </c>
    </row>
    <row r="471" s="14" customFormat="1">
      <c r="A471" s="14"/>
      <c r="B471" s="239"/>
      <c r="C471" s="240"/>
      <c r="D471" s="230" t="s">
        <v>149</v>
      </c>
      <c r="E471" s="241" t="s">
        <v>1</v>
      </c>
      <c r="F471" s="242" t="s">
        <v>475</v>
      </c>
      <c r="G471" s="240"/>
      <c r="H471" s="243">
        <v>10</v>
      </c>
      <c r="I471" s="244"/>
      <c r="J471" s="240"/>
      <c r="K471" s="240"/>
      <c r="L471" s="245"/>
      <c r="M471" s="246"/>
      <c r="N471" s="247"/>
      <c r="O471" s="247"/>
      <c r="P471" s="247"/>
      <c r="Q471" s="247"/>
      <c r="R471" s="247"/>
      <c r="S471" s="247"/>
      <c r="T471" s="248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9" t="s">
        <v>149</v>
      </c>
      <c r="AU471" s="249" t="s">
        <v>85</v>
      </c>
      <c r="AV471" s="14" t="s">
        <v>85</v>
      </c>
      <c r="AW471" s="14" t="s">
        <v>31</v>
      </c>
      <c r="AX471" s="14" t="s">
        <v>75</v>
      </c>
      <c r="AY471" s="249" t="s">
        <v>141</v>
      </c>
    </row>
    <row r="472" s="15" customFormat="1">
      <c r="A472" s="15"/>
      <c r="B472" s="250"/>
      <c r="C472" s="251"/>
      <c r="D472" s="230" t="s">
        <v>149</v>
      </c>
      <c r="E472" s="252" t="s">
        <v>1</v>
      </c>
      <c r="F472" s="253" t="s">
        <v>155</v>
      </c>
      <c r="G472" s="251"/>
      <c r="H472" s="254">
        <v>13</v>
      </c>
      <c r="I472" s="255"/>
      <c r="J472" s="251"/>
      <c r="K472" s="251"/>
      <c r="L472" s="256"/>
      <c r="M472" s="257"/>
      <c r="N472" s="258"/>
      <c r="O472" s="258"/>
      <c r="P472" s="258"/>
      <c r="Q472" s="258"/>
      <c r="R472" s="258"/>
      <c r="S472" s="258"/>
      <c r="T472" s="259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0" t="s">
        <v>149</v>
      </c>
      <c r="AU472" s="260" t="s">
        <v>85</v>
      </c>
      <c r="AV472" s="15" t="s">
        <v>147</v>
      </c>
      <c r="AW472" s="15" t="s">
        <v>31</v>
      </c>
      <c r="AX472" s="15" t="s">
        <v>83</v>
      </c>
      <c r="AY472" s="260" t="s">
        <v>141</v>
      </c>
    </row>
    <row r="473" s="12" customFormat="1" ht="22.8" customHeight="1">
      <c r="A473" s="12"/>
      <c r="B473" s="199"/>
      <c r="C473" s="200"/>
      <c r="D473" s="201" t="s">
        <v>74</v>
      </c>
      <c r="E473" s="213" t="s">
        <v>567</v>
      </c>
      <c r="F473" s="213" t="s">
        <v>568</v>
      </c>
      <c r="G473" s="200"/>
      <c r="H473" s="200"/>
      <c r="I473" s="203"/>
      <c r="J473" s="214">
        <f>BK473</f>
        <v>0</v>
      </c>
      <c r="K473" s="200"/>
      <c r="L473" s="205"/>
      <c r="M473" s="206"/>
      <c r="N473" s="207"/>
      <c r="O473" s="207"/>
      <c r="P473" s="208">
        <f>SUM(P474:P488)</f>
        <v>0</v>
      </c>
      <c r="Q473" s="207"/>
      <c r="R473" s="208">
        <f>SUM(R474:R488)</f>
        <v>0.27784920000000002</v>
      </c>
      <c r="S473" s="207"/>
      <c r="T473" s="209">
        <f>SUM(T474:T488)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0" t="s">
        <v>85</v>
      </c>
      <c r="AT473" s="211" t="s">
        <v>74</v>
      </c>
      <c r="AU473" s="211" t="s">
        <v>83</v>
      </c>
      <c r="AY473" s="210" t="s">
        <v>141</v>
      </c>
      <c r="BK473" s="212">
        <f>SUM(BK474:BK488)</f>
        <v>0</v>
      </c>
    </row>
    <row r="474" s="2" customFormat="1" ht="24.15" customHeight="1">
      <c r="A474" s="38"/>
      <c r="B474" s="39"/>
      <c r="C474" s="215" t="s">
        <v>569</v>
      </c>
      <c r="D474" s="215" t="s">
        <v>143</v>
      </c>
      <c r="E474" s="216" t="s">
        <v>570</v>
      </c>
      <c r="F474" s="217" t="s">
        <v>571</v>
      </c>
      <c r="G474" s="218" t="s">
        <v>163</v>
      </c>
      <c r="H474" s="219">
        <v>36.68</v>
      </c>
      <c r="I474" s="220"/>
      <c r="J474" s="219">
        <f>ROUND(I474*H474,2)</f>
        <v>0</v>
      </c>
      <c r="K474" s="221"/>
      <c r="L474" s="44"/>
      <c r="M474" s="222" t="s">
        <v>1</v>
      </c>
      <c r="N474" s="223" t="s">
        <v>40</v>
      </c>
      <c r="O474" s="91"/>
      <c r="P474" s="224">
        <f>O474*H474</f>
        <v>0</v>
      </c>
      <c r="Q474" s="224">
        <v>0.00019000000000000001</v>
      </c>
      <c r="R474" s="224">
        <f>Q474*H474</f>
        <v>0.0069692</v>
      </c>
      <c r="S474" s="224">
        <v>0</v>
      </c>
      <c r="T474" s="225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6" t="s">
        <v>248</v>
      </c>
      <c r="AT474" s="226" t="s">
        <v>143</v>
      </c>
      <c r="AU474" s="226" t="s">
        <v>85</v>
      </c>
      <c r="AY474" s="17" t="s">
        <v>141</v>
      </c>
      <c r="BE474" s="227">
        <f>IF(N474="základní",J474,0)</f>
        <v>0</v>
      </c>
      <c r="BF474" s="227">
        <f>IF(N474="snížená",J474,0)</f>
        <v>0</v>
      </c>
      <c r="BG474" s="227">
        <f>IF(N474="zákl. přenesená",J474,0)</f>
        <v>0</v>
      </c>
      <c r="BH474" s="227">
        <f>IF(N474="sníž. přenesená",J474,0)</f>
        <v>0</v>
      </c>
      <c r="BI474" s="227">
        <f>IF(N474="nulová",J474,0)</f>
        <v>0</v>
      </c>
      <c r="BJ474" s="17" t="s">
        <v>83</v>
      </c>
      <c r="BK474" s="227">
        <f>ROUND(I474*H474,2)</f>
        <v>0</v>
      </c>
      <c r="BL474" s="17" t="s">
        <v>248</v>
      </c>
      <c r="BM474" s="226" t="s">
        <v>572</v>
      </c>
    </row>
    <row r="475" s="13" customFormat="1">
      <c r="A475" s="13"/>
      <c r="B475" s="228"/>
      <c r="C475" s="229"/>
      <c r="D475" s="230" t="s">
        <v>149</v>
      </c>
      <c r="E475" s="231" t="s">
        <v>1</v>
      </c>
      <c r="F475" s="232" t="s">
        <v>573</v>
      </c>
      <c r="G475" s="229"/>
      <c r="H475" s="231" t="s">
        <v>1</v>
      </c>
      <c r="I475" s="233"/>
      <c r="J475" s="229"/>
      <c r="K475" s="229"/>
      <c r="L475" s="234"/>
      <c r="M475" s="235"/>
      <c r="N475" s="236"/>
      <c r="O475" s="236"/>
      <c r="P475" s="236"/>
      <c r="Q475" s="236"/>
      <c r="R475" s="236"/>
      <c r="S475" s="236"/>
      <c r="T475" s="23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8" t="s">
        <v>149</v>
      </c>
      <c r="AU475" s="238" t="s">
        <v>85</v>
      </c>
      <c r="AV475" s="13" t="s">
        <v>83</v>
      </c>
      <c r="AW475" s="13" t="s">
        <v>31</v>
      </c>
      <c r="AX475" s="13" t="s">
        <v>75</v>
      </c>
      <c r="AY475" s="238" t="s">
        <v>141</v>
      </c>
    </row>
    <row r="476" s="13" customFormat="1">
      <c r="A476" s="13"/>
      <c r="B476" s="228"/>
      <c r="C476" s="229"/>
      <c r="D476" s="230" t="s">
        <v>149</v>
      </c>
      <c r="E476" s="231" t="s">
        <v>1</v>
      </c>
      <c r="F476" s="232" t="s">
        <v>574</v>
      </c>
      <c r="G476" s="229"/>
      <c r="H476" s="231" t="s">
        <v>1</v>
      </c>
      <c r="I476" s="233"/>
      <c r="J476" s="229"/>
      <c r="K476" s="229"/>
      <c r="L476" s="234"/>
      <c r="M476" s="235"/>
      <c r="N476" s="236"/>
      <c r="O476" s="236"/>
      <c r="P476" s="236"/>
      <c r="Q476" s="236"/>
      <c r="R476" s="236"/>
      <c r="S476" s="236"/>
      <c r="T476" s="23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8" t="s">
        <v>149</v>
      </c>
      <c r="AU476" s="238" t="s">
        <v>85</v>
      </c>
      <c r="AV476" s="13" t="s">
        <v>83</v>
      </c>
      <c r="AW476" s="13" t="s">
        <v>31</v>
      </c>
      <c r="AX476" s="13" t="s">
        <v>75</v>
      </c>
      <c r="AY476" s="238" t="s">
        <v>141</v>
      </c>
    </row>
    <row r="477" s="14" customFormat="1">
      <c r="A477" s="14"/>
      <c r="B477" s="239"/>
      <c r="C477" s="240"/>
      <c r="D477" s="230" t="s">
        <v>149</v>
      </c>
      <c r="E477" s="241" t="s">
        <v>1</v>
      </c>
      <c r="F477" s="242" t="s">
        <v>575</v>
      </c>
      <c r="G477" s="240"/>
      <c r="H477" s="243">
        <v>10.68</v>
      </c>
      <c r="I477" s="244"/>
      <c r="J477" s="240"/>
      <c r="K477" s="240"/>
      <c r="L477" s="245"/>
      <c r="M477" s="246"/>
      <c r="N477" s="247"/>
      <c r="O477" s="247"/>
      <c r="P477" s="247"/>
      <c r="Q477" s="247"/>
      <c r="R477" s="247"/>
      <c r="S477" s="247"/>
      <c r="T477" s="248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9" t="s">
        <v>149</v>
      </c>
      <c r="AU477" s="249" t="s">
        <v>85</v>
      </c>
      <c r="AV477" s="14" t="s">
        <v>85</v>
      </c>
      <c r="AW477" s="14" t="s">
        <v>31</v>
      </c>
      <c r="AX477" s="14" t="s">
        <v>75</v>
      </c>
      <c r="AY477" s="249" t="s">
        <v>141</v>
      </c>
    </row>
    <row r="478" s="14" customFormat="1">
      <c r="A478" s="14"/>
      <c r="B478" s="239"/>
      <c r="C478" s="240"/>
      <c r="D478" s="230" t="s">
        <v>149</v>
      </c>
      <c r="E478" s="241" t="s">
        <v>1</v>
      </c>
      <c r="F478" s="242" t="s">
        <v>576</v>
      </c>
      <c r="G478" s="240"/>
      <c r="H478" s="243">
        <v>26</v>
      </c>
      <c r="I478" s="244"/>
      <c r="J478" s="240"/>
      <c r="K478" s="240"/>
      <c r="L478" s="245"/>
      <c r="M478" s="246"/>
      <c r="N478" s="247"/>
      <c r="O478" s="247"/>
      <c r="P478" s="247"/>
      <c r="Q478" s="247"/>
      <c r="R478" s="247"/>
      <c r="S478" s="247"/>
      <c r="T478" s="248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9" t="s">
        <v>149</v>
      </c>
      <c r="AU478" s="249" t="s">
        <v>85</v>
      </c>
      <c r="AV478" s="14" t="s">
        <v>85</v>
      </c>
      <c r="AW478" s="14" t="s">
        <v>31</v>
      </c>
      <c r="AX478" s="14" t="s">
        <v>75</v>
      </c>
      <c r="AY478" s="249" t="s">
        <v>141</v>
      </c>
    </row>
    <row r="479" s="15" customFormat="1">
      <c r="A479" s="15"/>
      <c r="B479" s="250"/>
      <c r="C479" s="251"/>
      <c r="D479" s="230" t="s">
        <v>149</v>
      </c>
      <c r="E479" s="252" t="s">
        <v>1</v>
      </c>
      <c r="F479" s="253" t="s">
        <v>155</v>
      </c>
      <c r="G479" s="251"/>
      <c r="H479" s="254">
        <v>36.68</v>
      </c>
      <c r="I479" s="255"/>
      <c r="J479" s="251"/>
      <c r="K479" s="251"/>
      <c r="L479" s="256"/>
      <c r="M479" s="257"/>
      <c r="N479" s="258"/>
      <c r="O479" s="258"/>
      <c r="P479" s="258"/>
      <c r="Q479" s="258"/>
      <c r="R479" s="258"/>
      <c r="S479" s="258"/>
      <c r="T479" s="259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0" t="s">
        <v>149</v>
      </c>
      <c r="AU479" s="260" t="s">
        <v>85</v>
      </c>
      <c r="AV479" s="15" t="s">
        <v>147</v>
      </c>
      <c r="AW479" s="15" t="s">
        <v>31</v>
      </c>
      <c r="AX479" s="15" t="s">
        <v>83</v>
      </c>
      <c r="AY479" s="260" t="s">
        <v>141</v>
      </c>
    </row>
    <row r="480" s="2" customFormat="1" ht="24.15" customHeight="1">
      <c r="A480" s="38"/>
      <c r="B480" s="39"/>
      <c r="C480" s="261" t="s">
        <v>577</v>
      </c>
      <c r="D480" s="261" t="s">
        <v>180</v>
      </c>
      <c r="E480" s="262" t="s">
        <v>578</v>
      </c>
      <c r="F480" s="263" t="s">
        <v>579</v>
      </c>
      <c r="G480" s="264" t="s">
        <v>163</v>
      </c>
      <c r="H480" s="265">
        <v>18.600000000000001</v>
      </c>
      <c r="I480" s="266"/>
      <c r="J480" s="265">
        <f>ROUND(I480*H480,2)</f>
        <v>0</v>
      </c>
      <c r="K480" s="267"/>
      <c r="L480" s="268"/>
      <c r="M480" s="269" t="s">
        <v>1</v>
      </c>
      <c r="N480" s="270" t="s">
        <v>40</v>
      </c>
      <c r="O480" s="91"/>
      <c r="P480" s="224">
        <f>O480*H480</f>
        <v>0</v>
      </c>
      <c r="Q480" s="224">
        <v>0.0060000000000000001</v>
      </c>
      <c r="R480" s="224">
        <f>Q480*H480</f>
        <v>0.11160000000000001</v>
      </c>
      <c r="S480" s="224">
        <v>0</v>
      </c>
      <c r="T480" s="225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6" t="s">
        <v>342</v>
      </c>
      <c r="AT480" s="226" t="s">
        <v>180</v>
      </c>
      <c r="AU480" s="226" t="s">
        <v>85</v>
      </c>
      <c r="AY480" s="17" t="s">
        <v>141</v>
      </c>
      <c r="BE480" s="227">
        <f>IF(N480="základní",J480,0)</f>
        <v>0</v>
      </c>
      <c r="BF480" s="227">
        <f>IF(N480="snížená",J480,0)</f>
        <v>0</v>
      </c>
      <c r="BG480" s="227">
        <f>IF(N480="zákl. přenesená",J480,0)</f>
        <v>0</v>
      </c>
      <c r="BH480" s="227">
        <f>IF(N480="sníž. přenesená",J480,0)</f>
        <v>0</v>
      </c>
      <c r="BI480" s="227">
        <f>IF(N480="nulová",J480,0)</f>
        <v>0</v>
      </c>
      <c r="BJ480" s="17" t="s">
        <v>83</v>
      </c>
      <c r="BK480" s="227">
        <f>ROUND(I480*H480,2)</f>
        <v>0</v>
      </c>
      <c r="BL480" s="17" t="s">
        <v>248</v>
      </c>
      <c r="BM480" s="226" t="s">
        <v>580</v>
      </c>
    </row>
    <row r="481" s="13" customFormat="1">
      <c r="A481" s="13"/>
      <c r="B481" s="228"/>
      <c r="C481" s="229"/>
      <c r="D481" s="230" t="s">
        <v>149</v>
      </c>
      <c r="E481" s="231" t="s">
        <v>1</v>
      </c>
      <c r="F481" s="232" t="s">
        <v>573</v>
      </c>
      <c r="G481" s="229"/>
      <c r="H481" s="231" t="s">
        <v>1</v>
      </c>
      <c r="I481" s="233"/>
      <c r="J481" s="229"/>
      <c r="K481" s="229"/>
      <c r="L481" s="234"/>
      <c r="M481" s="235"/>
      <c r="N481" s="236"/>
      <c r="O481" s="236"/>
      <c r="P481" s="236"/>
      <c r="Q481" s="236"/>
      <c r="R481" s="236"/>
      <c r="S481" s="236"/>
      <c r="T481" s="237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8" t="s">
        <v>149</v>
      </c>
      <c r="AU481" s="238" t="s">
        <v>85</v>
      </c>
      <c r="AV481" s="13" t="s">
        <v>83</v>
      </c>
      <c r="AW481" s="13" t="s">
        <v>31</v>
      </c>
      <c r="AX481" s="13" t="s">
        <v>75</v>
      </c>
      <c r="AY481" s="238" t="s">
        <v>141</v>
      </c>
    </row>
    <row r="482" s="13" customFormat="1">
      <c r="A482" s="13"/>
      <c r="B482" s="228"/>
      <c r="C482" s="229"/>
      <c r="D482" s="230" t="s">
        <v>149</v>
      </c>
      <c r="E482" s="231" t="s">
        <v>1</v>
      </c>
      <c r="F482" s="232" t="s">
        <v>574</v>
      </c>
      <c r="G482" s="229"/>
      <c r="H482" s="231" t="s">
        <v>1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8" t="s">
        <v>149</v>
      </c>
      <c r="AU482" s="238" t="s">
        <v>85</v>
      </c>
      <c r="AV482" s="13" t="s">
        <v>83</v>
      </c>
      <c r="AW482" s="13" t="s">
        <v>31</v>
      </c>
      <c r="AX482" s="13" t="s">
        <v>75</v>
      </c>
      <c r="AY482" s="238" t="s">
        <v>141</v>
      </c>
    </row>
    <row r="483" s="14" customFormat="1">
      <c r="A483" s="14"/>
      <c r="B483" s="239"/>
      <c r="C483" s="240"/>
      <c r="D483" s="230" t="s">
        <v>149</v>
      </c>
      <c r="E483" s="241" t="s">
        <v>1</v>
      </c>
      <c r="F483" s="242" t="s">
        <v>581</v>
      </c>
      <c r="G483" s="240"/>
      <c r="H483" s="243">
        <v>18.600000000000001</v>
      </c>
      <c r="I483" s="244"/>
      <c r="J483" s="240"/>
      <c r="K483" s="240"/>
      <c r="L483" s="245"/>
      <c r="M483" s="246"/>
      <c r="N483" s="247"/>
      <c r="O483" s="247"/>
      <c r="P483" s="247"/>
      <c r="Q483" s="247"/>
      <c r="R483" s="247"/>
      <c r="S483" s="247"/>
      <c r="T483" s="248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9" t="s">
        <v>149</v>
      </c>
      <c r="AU483" s="249" t="s">
        <v>85</v>
      </c>
      <c r="AV483" s="14" t="s">
        <v>85</v>
      </c>
      <c r="AW483" s="14" t="s">
        <v>31</v>
      </c>
      <c r="AX483" s="14" t="s">
        <v>83</v>
      </c>
      <c r="AY483" s="249" t="s">
        <v>141</v>
      </c>
    </row>
    <row r="484" s="2" customFormat="1" ht="24.15" customHeight="1">
      <c r="A484" s="38"/>
      <c r="B484" s="39"/>
      <c r="C484" s="261" t="s">
        <v>582</v>
      </c>
      <c r="D484" s="261" t="s">
        <v>180</v>
      </c>
      <c r="E484" s="262" t="s">
        <v>583</v>
      </c>
      <c r="F484" s="263" t="s">
        <v>584</v>
      </c>
      <c r="G484" s="264" t="s">
        <v>163</v>
      </c>
      <c r="H484" s="265">
        <v>19.91</v>
      </c>
      <c r="I484" s="266"/>
      <c r="J484" s="265">
        <f>ROUND(I484*H484,2)</f>
        <v>0</v>
      </c>
      <c r="K484" s="267"/>
      <c r="L484" s="268"/>
      <c r="M484" s="269" t="s">
        <v>1</v>
      </c>
      <c r="N484" s="270" t="s">
        <v>40</v>
      </c>
      <c r="O484" s="91"/>
      <c r="P484" s="224">
        <f>O484*H484</f>
        <v>0</v>
      </c>
      <c r="Q484" s="224">
        <v>0.0080000000000000002</v>
      </c>
      <c r="R484" s="224">
        <f>Q484*H484</f>
        <v>0.15928000000000001</v>
      </c>
      <c r="S484" s="224">
        <v>0</v>
      </c>
      <c r="T484" s="225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6" t="s">
        <v>342</v>
      </c>
      <c r="AT484" s="226" t="s">
        <v>180</v>
      </c>
      <c r="AU484" s="226" t="s">
        <v>85</v>
      </c>
      <c r="AY484" s="17" t="s">
        <v>141</v>
      </c>
      <c r="BE484" s="227">
        <f>IF(N484="základní",J484,0)</f>
        <v>0</v>
      </c>
      <c r="BF484" s="227">
        <f>IF(N484="snížená",J484,0)</f>
        <v>0</v>
      </c>
      <c r="BG484" s="227">
        <f>IF(N484="zákl. přenesená",J484,0)</f>
        <v>0</v>
      </c>
      <c r="BH484" s="227">
        <f>IF(N484="sníž. přenesená",J484,0)</f>
        <v>0</v>
      </c>
      <c r="BI484" s="227">
        <f>IF(N484="nulová",J484,0)</f>
        <v>0</v>
      </c>
      <c r="BJ484" s="17" t="s">
        <v>83</v>
      </c>
      <c r="BK484" s="227">
        <f>ROUND(I484*H484,2)</f>
        <v>0</v>
      </c>
      <c r="BL484" s="17" t="s">
        <v>248</v>
      </c>
      <c r="BM484" s="226" t="s">
        <v>585</v>
      </c>
    </row>
    <row r="485" s="13" customFormat="1">
      <c r="A485" s="13"/>
      <c r="B485" s="228"/>
      <c r="C485" s="229"/>
      <c r="D485" s="230" t="s">
        <v>149</v>
      </c>
      <c r="E485" s="231" t="s">
        <v>1</v>
      </c>
      <c r="F485" s="232" t="s">
        <v>573</v>
      </c>
      <c r="G485" s="229"/>
      <c r="H485" s="231" t="s">
        <v>1</v>
      </c>
      <c r="I485" s="233"/>
      <c r="J485" s="229"/>
      <c r="K485" s="229"/>
      <c r="L485" s="234"/>
      <c r="M485" s="235"/>
      <c r="N485" s="236"/>
      <c r="O485" s="236"/>
      <c r="P485" s="236"/>
      <c r="Q485" s="236"/>
      <c r="R485" s="236"/>
      <c r="S485" s="236"/>
      <c r="T485" s="23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8" t="s">
        <v>149</v>
      </c>
      <c r="AU485" s="238" t="s">
        <v>85</v>
      </c>
      <c r="AV485" s="13" t="s">
        <v>83</v>
      </c>
      <c r="AW485" s="13" t="s">
        <v>31</v>
      </c>
      <c r="AX485" s="13" t="s">
        <v>75</v>
      </c>
      <c r="AY485" s="238" t="s">
        <v>141</v>
      </c>
    </row>
    <row r="486" s="13" customFormat="1">
      <c r="A486" s="13"/>
      <c r="B486" s="228"/>
      <c r="C486" s="229"/>
      <c r="D486" s="230" t="s">
        <v>149</v>
      </c>
      <c r="E486" s="231" t="s">
        <v>1</v>
      </c>
      <c r="F486" s="232" t="s">
        <v>574</v>
      </c>
      <c r="G486" s="229"/>
      <c r="H486" s="231" t="s">
        <v>1</v>
      </c>
      <c r="I486" s="233"/>
      <c r="J486" s="229"/>
      <c r="K486" s="229"/>
      <c r="L486" s="234"/>
      <c r="M486" s="235"/>
      <c r="N486" s="236"/>
      <c r="O486" s="236"/>
      <c r="P486" s="236"/>
      <c r="Q486" s="236"/>
      <c r="R486" s="236"/>
      <c r="S486" s="236"/>
      <c r="T486" s="237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8" t="s">
        <v>149</v>
      </c>
      <c r="AU486" s="238" t="s">
        <v>85</v>
      </c>
      <c r="AV486" s="13" t="s">
        <v>83</v>
      </c>
      <c r="AW486" s="13" t="s">
        <v>31</v>
      </c>
      <c r="AX486" s="13" t="s">
        <v>75</v>
      </c>
      <c r="AY486" s="238" t="s">
        <v>141</v>
      </c>
    </row>
    <row r="487" s="14" customFormat="1">
      <c r="A487" s="14"/>
      <c r="B487" s="239"/>
      <c r="C487" s="240"/>
      <c r="D487" s="230" t="s">
        <v>149</v>
      </c>
      <c r="E487" s="241" t="s">
        <v>1</v>
      </c>
      <c r="F487" s="242" t="s">
        <v>586</v>
      </c>
      <c r="G487" s="240"/>
      <c r="H487" s="243">
        <v>19.91</v>
      </c>
      <c r="I487" s="244"/>
      <c r="J487" s="240"/>
      <c r="K487" s="240"/>
      <c r="L487" s="245"/>
      <c r="M487" s="246"/>
      <c r="N487" s="247"/>
      <c r="O487" s="247"/>
      <c r="P487" s="247"/>
      <c r="Q487" s="247"/>
      <c r="R487" s="247"/>
      <c r="S487" s="247"/>
      <c r="T487" s="248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9" t="s">
        <v>149</v>
      </c>
      <c r="AU487" s="249" t="s">
        <v>85</v>
      </c>
      <c r="AV487" s="14" t="s">
        <v>85</v>
      </c>
      <c r="AW487" s="14" t="s">
        <v>31</v>
      </c>
      <c r="AX487" s="14" t="s">
        <v>83</v>
      </c>
      <c r="AY487" s="249" t="s">
        <v>141</v>
      </c>
    </row>
    <row r="488" s="2" customFormat="1" ht="24.15" customHeight="1">
      <c r="A488" s="38"/>
      <c r="B488" s="39"/>
      <c r="C488" s="215" t="s">
        <v>587</v>
      </c>
      <c r="D488" s="215" t="s">
        <v>143</v>
      </c>
      <c r="E488" s="216" t="s">
        <v>588</v>
      </c>
      <c r="F488" s="217" t="s">
        <v>589</v>
      </c>
      <c r="G488" s="218" t="s">
        <v>183</v>
      </c>
      <c r="H488" s="219">
        <v>0.28000000000000003</v>
      </c>
      <c r="I488" s="220"/>
      <c r="J488" s="219">
        <f>ROUND(I488*H488,2)</f>
        <v>0</v>
      </c>
      <c r="K488" s="221"/>
      <c r="L488" s="44"/>
      <c r="M488" s="222" t="s">
        <v>1</v>
      </c>
      <c r="N488" s="223" t="s">
        <v>40</v>
      </c>
      <c r="O488" s="91"/>
      <c r="P488" s="224">
        <f>O488*H488</f>
        <v>0</v>
      </c>
      <c r="Q488" s="224">
        <v>0</v>
      </c>
      <c r="R488" s="224">
        <f>Q488*H488</f>
        <v>0</v>
      </c>
      <c r="S488" s="224">
        <v>0</v>
      </c>
      <c r="T488" s="225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6" t="s">
        <v>248</v>
      </c>
      <c r="AT488" s="226" t="s">
        <v>143</v>
      </c>
      <c r="AU488" s="226" t="s">
        <v>85</v>
      </c>
      <c r="AY488" s="17" t="s">
        <v>141</v>
      </c>
      <c r="BE488" s="227">
        <f>IF(N488="základní",J488,0)</f>
        <v>0</v>
      </c>
      <c r="BF488" s="227">
        <f>IF(N488="snížená",J488,0)</f>
        <v>0</v>
      </c>
      <c r="BG488" s="227">
        <f>IF(N488="zákl. přenesená",J488,0)</f>
        <v>0</v>
      </c>
      <c r="BH488" s="227">
        <f>IF(N488="sníž. přenesená",J488,0)</f>
        <v>0</v>
      </c>
      <c r="BI488" s="227">
        <f>IF(N488="nulová",J488,0)</f>
        <v>0</v>
      </c>
      <c r="BJ488" s="17" t="s">
        <v>83</v>
      </c>
      <c r="BK488" s="227">
        <f>ROUND(I488*H488,2)</f>
        <v>0</v>
      </c>
      <c r="BL488" s="17" t="s">
        <v>248</v>
      </c>
      <c r="BM488" s="226" t="s">
        <v>590</v>
      </c>
    </row>
    <row r="489" s="12" customFormat="1" ht="22.8" customHeight="1">
      <c r="A489" s="12"/>
      <c r="B489" s="199"/>
      <c r="C489" s="200"/>
      <c r="D489" s="201" t="s">
        <v>74</v>
      </c>
      <c r="E489" s="213" t="s">
        <v>591</v>
      </c>
      <c r="F489" s="213" t="s">
        <v>592</v>
      </c>
      <c r="G489" s="200"/>
      <c r="H489" s="200"/>
      <c r="I489" s="203"/>
      <c r="J489" s="214">
        <f>BK489</f>
        <v>0</v>
      </c>
      <c r="K489" s="200"/>
      <c r="L489" s="205"/>
      <c r="M489" s="206"/>
      <c r="N489" s="207"/>
      <c r="O489" s="207"/>
      <c r="P489" s="208">
        <f>SUM(P490:P511)</f>
        <v>0</v>
      </c>
      <c r="Q489" s="207"/>
      <c r="R489" s="208">
        <f>SUM(R490:R511)</f>
        <v>0.11028</v>
      </c>
      <c r="S489" s="207"/>
      <c r="T489" s="209">
        <f>SUM(T490:T511)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10" t="s">
        <v>85</v>
      </c>
      <c r="AT489" s="211" t="s">
        <v>74</v>
      </c>
      <c r="AU489" s="211" t="s">
        <v>83</v>
      </c>
      <c r="AY489" s="210" t="s">
        <v>141</v>
      </c>
      <c r="BK489" s="212">
        <f>SUM(BK490:BK511)</f>
        <v>0</v>
      </c>
    </row>
    <row r="490" s="2" customFormat="1" ht="24.15" customHeight="1">
      <c r="A490" s="38"/>
      <c r="B490" s="39"/>
      <c r="C490" s="215" t="s">
        <v>593</v>
      </c>
      <c r="D490" s="215" t="s">
        <v>143</v>
      </c>
      <c r="E490" s="216" t="s">
        <v>594</v>
      </c>
      <c r="F490" s="217" t="s">
        <v>595</v>
      </c>
      <c r="G490" s="218" t="s">
        <v>410</v>
      </c>
      <c r="H490" s="219">
        <v>4</v>
      </c>
      <c r="I490" s="220"/>
      <c r="J490" s="219">
        <f>ROUND(I490*H490,2)</f>
        <v>0</v>
      </c>
      <c r="K490" s="221"/>
      <c r="L490" s="44"/>
      <c r="M490" s="222" t="s">
        <v>1</v>
      </c>
      <c r="N490" s="223" t="s">
        <v>40</v>
      </c>
      <c r="O490" s="91"/>
      <c r="P490" s="224">
        <f>O490*H490</f>
        <v>0</v>
      </c>
      <c r="Q490" s="224">
        <v>0.0025899999999999999</v>
      </c>
      <c r="R490" s="224">
        <f>Q490*H490</f>
        <v>0.010359999999999999</v>
      </c>
      <c r="S490" s="224">
        <v>0</v>
      </c>
      <c r="T490" s="225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6" t="s">
        <v>248</v>
      </c>
      <c r="AT490" s="226" t="s">
        <v>143</v>
      </c>
      <c r="AU490" s="226" t="s">
        <v>85</v>
      </c>
      <c r="AY490" s="17" t="s">
        <v>141</v>
      </c>
      <c r="BE490" s="227">
        <f>IF(N490="základní",J490,0)</f>
        <v>0</v>
      </c>
      <c r="BF490" s="227">
        <f>IF(N490="snížená",J490,0)</f>
        <v>0</v>
      </c>
      <c r="BG490" s="227">
        <f>IF(N490="zákl. přenesená",J490,0)</f>
        <v>0</v>
      </c>
      <c r="BH490" s="227">
        <f>IF(N490="sníž. přenesená",J490,0)</f>
        <v>0</v>
      </c>
      <c r="BI490" s="227">
        <f>IF(N490="nulová",J490,0)</f>
        <v>0</v>
      </c>
      <c r="BJ490" s="17" t="s">
        <v>83</v>
      </c>
      <c r="BK490" s="227">
        <f>ROUND(I490*H490,2)</f>
        <v>0</v>
      </c>
      <c r="BL490" s="17" t="s">
        <v>248</v>
      </c>
      <c r="BM490" s="226" t="s">
        <v>596</v>
      </c>
    </row>
    <row r="491" s="2" customFormat="1">
      <c r="A491" s="38"/>
      <c r="B491" s="39"/>
      <c r="C491" s="40"/>
      <c r="D491" s="230" t="s">
        <v>203</v>
      </c>
      <c r="E491" s="40"/>
      <c r="F491" s="271" t="s">
        <v>597</v>
      </c>
      <c r="G491" s="40"/>
      <c r="H491" s="40"/>
      <c r="I491" s="272"/>
      <c r="J491" s="40"/>
      <c r="K491" s="40"/>
      <c r="L491" s="44"/>
      <c r="M491" s="273"/>
      <c r="N491" s="274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203</v>
      </c>
      <c r="AU491" s="17" t="s">
        <v>85</v>
      </c>
    </row>
    <row r="492" s="13" customFormat="1">
      <c r="A492" s="13"/>
      <c r="B492" s="228"/>
      <c r="C492" s="229"/>
      <c r="D492" s="230" t="s">
        <v>149</v>
      </c>
      <c r="E492" s="231" t="s">
        <v>1</v>
      </c>
      <c r="F492" s="232" t="s">
        <v>598</v>
      </c>
      <c r="G492" s="229"/>
      <c r="H492" s="231" t="s">
        <v>1</v>
      </c>
      <c r="I492" s="233"/>
      <c r="J492" s="229"/>
      <c r="K492" s="229"/>
      <c r="L492" s="234"/>
      <c r="M492" s="235"/>
      <c r="N492" s="236"/>
      <c r="O492" s="236"/>
      <c r="P492" s="236"/>
      <c r="Q492" s="236"/>
      <c r="R492" s="236"/>
      <c r="S492" s="236"/>
      <c r="T492" s="237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8" t="s">
        <v>149</v>
      </c>
      <c r="AU492" s="238" t="s">
        <v>85</v>
      </c>
      <c r="AV492" s="13" t="s">
        <v>83</v>
      </c>
      <c r="AW492" s="13" t="s">
        <v>31</v>
      </c>
      <c r="AX492" s="13" t="s">
        <v>75</v>
      </c>
      <c r="AY492" s="238" t="s">
        <v>141</v>
      </c>
    </row>
    <row r="493" s="13" customFormat="1">
      <c r="A493" s="13"/>
      <c r="B493" s="228"/>
      <c r="C493" s="229"/>
      <c r="D493" s="230" t="s">
        <v>149</v>
      </c>
      <c r="E493" s="231" t="s">
        <v>1</v>
      </c>
      <c r="F493" s="232" t="s">
        <v>599</v>
      </c>
      <c r="G493" s="229"/>
      <c r="H493" s="231" t="s">
        <v>1</v>
      </c>
      <c r="I493" s="233"/>
      <c r="J493" s="229"/>
      <c r="K493" s="229"/>
      <c r="L493" s="234"/>
      <c r="M493" s="235"/>
      <c r="N493" s="236"/>
      <c r="O493" s="236"/>
      <c r="P493" s="236"/>
      <c r="Q493" s="236"/>
      <c r="R493" s="236"/>
      <c r="S493" s="236"/>
      <c r="T493" s="23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8" t="s">
        <v>149</v>
      </c>
      <c r="AU493" s="238" t="s">
        <v>85</v>
      </c>
      <c r="AV493" s="13" t="s">
        <v>83</v>
      </c>
      <c r="AW493" s="13" t="s">
        <v>31</v>
      </c>
      <c r="AX493" s="13" t="s">
        <v>75</v>
      </c>
      <c r="AY493" s="238" t="s">
        <v>141</v>
      </c>
    </row>
    <row r="494" s="14" customFormat="1">
      <c r="A494" s="14"/>
      <c r="B494" s="239"/>
      <c r="C494" s="240"/>
      <c r="D494" s="230" t="s">
        <v>149</v>
      </c>
      <c r="E494" s="241" t="s">
        <v>1</v>
      </c>
      <c r="F494" s="242" t="s">
        <v>147</v>
      </c>
      <c r="G494" s="240"/>
      <c r="H494" s="243">
        <v>4</v>
      </c>
      <c r="I494" s="244"/>
      <c r="J494" s="240"/>
      <c r="K494" s="240"/>
      <c r="L494" s="245"/>
      <c r="M494" s="246"/>
      <c r="N494" s="247"/>
      <c r="O494" s="247"/>
      <c r="P494" s="247"/>
      <c r="Q494" s="247"/>
      <c r="R494" s="247"/>
      <c r="S494" s="247"/>
      <c r="T494" s="248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9" t="s">
        <v>149</v>
      </c>
      <c r="AU494" s="249" t="s">
        <v>85</v>
      </c>
      <c r="AV494" s="14" t="s">
        <v>85</v>
      </c>
      <c r="AW494" s="14" t="s">
        <v>31</v>
      </c>
      <c r="AX494" s="14" t="s">
        <v>83</v>
      </c>
      <c r="AY494" s="249" t="s">
        <v>141</v>
      </c>
    </row>
    <row r="495" s="2" customFormat="1" ht="24.15" customHeight="1">
      <c r="A495" s="38"/>
      <c r="B495" s="39"/>
      <c r="C495" s="215" t="s">
        <v>600</v>
      </c>
      <c r="D495" s="215" t="s">
        <v>143</v>
      </c>
      <c r="E495" s="216" t="s">
        <v>601</v>
      </c>
      <c r="F495" s="217" t="s">
        <v>602</v>
      </c>
      <c r="G495" s="218" t="s">
        <v>410</v>
      </c>
      <c r="H495" s="219">
        <v>4</v>
      </c>
      <c r="I495" s="220"/>
      <c r="J495" s="219">
        <f>ROUND(I495*H495,2)</f>
        <v>0</v>
      </c>
      <c r="K495" s="221"/>
      <c r="L495" s="44"/>
      <c r="M495" s="222" t="s">
        <v>1</v>
      </c>
      <c r="N495" s="223" t="s">
        <v>40</v>
      </c>
      <c r="O495" s="91"/>
      <c r="P495" s="224">
        <f>O495*H495</f>
        <v>0</v>
      </c>
      <c r="Q495" s="224">
        <v>0.00364</v>
      </c>
      <c r="R495" s="224">
        <f>Q495*H495</f>
        <v>0.01456</v>
      </c>
      <c r="S495" s="224">
        <v>0</v>
      </c>
      <c r="T495" s="225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6" t="s">
        <v>248</v>
      </c>
      <c r="AT495" s="226" t="s">
        <v>143</v>
      </c>
      <c r="AU495" s="226" t="s">
        <v>85</v>
      </c>
      <c r="AY495" s="17" t="s">
        <v>141</v>
      </c>
      <c r="BE495" s="227">
        <f>IF(N495="základní",J495,0)</f>
        <v>0</v>
      </c>
      <c r="BF495" s="227">
        <f>IF(N495="snížená",J495,0)</f>
        <v>0</v>
      </c>
      <c r="BG495" s="227">
        <f>IF(N495="zákl. přenesená",J495,0)</f>
        <v>0</v>
      </c>
      <c r="BH495" s="227">
        <f>IF(N495="sníž. přenesená",J495,0)</f>
        <v>0</v>
      </c>
      <c r="BI495" s="227">
        <f>IF(N495="nulová",J495,0)</f>
        <v>0</v>
      </c>
      <c r="BJ495" s="17" t="s">
        <v>83</v>
      </c>
      <c r="BK495" s="227">
        <f>ROUND(I495*H495,2)</f>
        <v>0</v>
      </c>
      <c r="BL495" s="17" t="s">
        <v>248</v>
      </c>
      <c r="BM495" s="226" t="s">
        <v>603</v>
      </c>
    </row>
    <row r="496" s="2" customFormat="1">
      <c r="A496" s="38"/>
      <c r="B496" s="39"/>
      <c r="C496" s="40"/>
      <c r="D496" s="230" t="s">
        <v>203</v>
      </c>
      <c r="E496" s="40"/>
      <c r="F496" s="271" t="s">
        <v>597</v>
      </c>
      <c r="G496" s="40"/>
      <c r="H496" s="40"/>
      <c r="I496" s="272"/>
      <c r="J496" s="40"/>
      <c r="K496" s="40"/>
      <c r="L496" s="44"/>
      <c r="M496" s="273"/>
      <c r="N496" s="274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203</v>
      </c>
      <c r="AU496" s="17" t="s">
        <v>85</v>
      </c>
    </row>
    <row r="497" s="13" customFormat="1">
      <c r="A497" s="13"/>
      <c r="B497" s="228"/>
      <c r="C497" s="229"/>
      <c r="D497" s="230" t="s">
        <v>149</v>
      </c>
      <c r="E497" s="231" t="s">
        <v>1</v>
      </c>
      <c r="F497" s="232" t="s">
        <v>598</v>
      </c>
      <c r="G497" s="229"/>
      <c r="H497" s="231" t="s">
        <v>1</v>
      </c>
      <c r="I497" s="233"/>
      <c r="J497" s="229"/>
      <c r="K497" s="229"/>
      <c r="L497" s="234"/>
      <c r="M497" s="235"/>
      <c r="N497" s="236"/>
      <c r="O497" s="236"/>
      <c r="P497" s="236"/>
      <c r="Q497" s="236"/>
      <c r="R497" s="236"/>
      <c r="S497" s="236"/>
      <c r="T497" s="23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8" t="s">
        <v>149</v>
      </c>
      <c r="AU497" s="238" t="s">
        <v>85</v>
      </c>
      <c r="AV497" s="13" t="s">
        <v>83</v>
      </c>
      <c r="AW497" s="13" t="s">
        <v>31</v>
      </c>
      <c r="AX497" s="13" t="s">
        <v>75</v>
      </c>
      <c r="AY497" s="238" t="s">
        <v>141</v>
      </c>
    </row>
    <row r="498" s="14" customFormat="1">
      <c r="A498" s="14"/>
      <c r="B498" s="239"/>
      <c r="C498" s="240"/>
      <c r="D498" s="230" t="s">
        <v>149</v>
      </c>
      <c r="E498" s="241" t="s">
        <v>1</v>
      </c>
      <c r="F498" s="242" t="s">
        <v>147</v>
      </c>
      <c r="G498" s="240"/>
      <c r="H498" s="243">
        <v>4</v>
      </c>
      <c r="I498" s="244"/>
      <c r="J498" s="240"/>
      <c r="K498" s="240"/>
      <c r="L498" s="245"/>
      <c r="M498" s="246"/>
      <c r="N498" s="247"/>
      <c r="O498" s="247"/>
      <c r="P498" s="247"/>
      <c r="Q498" s="247"/>
      <c r="R498" s="247"/>
      <c r="S498" s="247"/>
      <c r="T498" s="248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9" t="s">
        <v>149</v>
      </c>
      <c r="AU498" s="249" t="s">
        <v>85</v>
      </c>
      <c r="AV498" s="14" t="s">
        <v>85</v>
      </c>
      <c r="AW498" s="14" t="s">
        <v>31</v>
      </c>
      <c r="AX498" s="14" t="s">
        <v>83</v>
      </c>
      <c r="AY498" s="249" t="s">
        <v>141</v>
      </c>
    </row>
    <row r="499" s="2" customFormat="1" ht="24.15" customHeight="1">
      <c r="A499" s="38"/>
      <c r="B499" s="39"/>
      <c r="C499" s="215" t="s">
        <v>604</v>
      </c>
      <c r="D499" s="215" t="s">
        <v>143</v>
      </c>
      <c r="E499" s="216" t="s">
        <v>605</v>
      </c>
      <c r="F499" s="217" t="s">
        <v>606</v>
      </c>
      <c r="G499" s="218" t="s">
        <v>410</v>
      </c>
      <c r="H499" s="219">
        <v>4</v>
      </c>
      <c r="I499" s="220"/>
      <c r="J499" s="219">
        <f>ROUND(I499*H499,2)</f>
        <v>0</v>
      </c>
      <c r="K499" s="221"/>
      <c r="L499" s="44"/>
      <c r="M499" s="222" t="s">
        <v>1</v>
      </c>
      <c r="N499" s="223" t="s">
        <v>40</v>
      </c>
      <c r="O499" s="91"/>
      <c r="P499" s="224">
        <f>O499*H499</f>
        <v>0</v>
      </c>
      <c r="Q499" s="224">
        <v>0.0060600000000000003</v>
      </c>
      <c r="R499" s="224">
        <f>Q499*H499</f>
        <v>0.024240000000000001</v>
      </c>
      <c r="S499" s="224">
        <v>0</v>
      </c>
      <c r="T499" s="225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6" t="s">
        <v>248</v>
      </c>
      <c r="AT499" s="226" t="s">
        <v>143</v>
      </c>
      <c r="AU499" s="226" t="s">
        <v>85</v>
      </c>
      <c r="AY499" s="17" t="s">
        <v>141</v>
      </c>
      <c r="BE499" s="227">
        <f>IF(N499="základní",J499,0)</f>
        <v>0</v>
      </c>
      <c r="BF499" s="227">
        <f>IF(N499="snížená",J499,0)</f>
        <v>0</v>
      </c>
      <c r="BG499" s="227">
        <f>IF(N499="zákl. přenesená",J499,0)</f>
        <v>0</v>
      </c>
      <c r="BH499" s="227">
        <f>IF(N499="sníž. přenesená",J499,0)</f>
        <v>0</v>
      </c>
      <c r="BI499" s="227">
        <f>IF(N499="nulová",J499,0)</f>
        <v>0</v>
      </c>
      <c r="BJ499" s="17" t="s">
        <v>83</v>
      </c>
      <c r="BK499" s="227">
        <f>ROUND(I499*H499,2)</f>
        <v>0</v>
      </c>
      <c r="BL499" s="17" t="s">
        <v>248</v>
      </c>
      <c r="BM499" s="226" t="s">
        <v>607</v>
      </c>
    </row>
    <row r="500" s="2" customFormat="1">
      <c r="A500" s="38"/>
      <c r="B500" s="39"/>
      <c r="C500" s="40"/>
      <c r="D500" s="230" t="s">
        <v>203</v>
      </c>
      <c r="E500" s="40"/>
      <c r="F500" s="271" t="s">
        <v>597</v>
      </c>
      <c r="G500" s="40"/>
      <c r="H500" s="40"/>
      <c r="I500" s="272"/>
      <c r="J500" s="40"/>
      <c r="K500" s="40"/>
      <c r="L500" s="44"/>
      <c r="M500" s="273"/>
      <c r="N500" s="274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203</v>
      </c>
      <c r="AU500" s="17" t="s">
        <v>85</v>
      </c>
    </row>
    <row r="501" s="13" customFormat="1">
      <c r="A501" s="13"/>
      <c r="B501" s="228"/>
      <c r="C501" s="229"/>
      <c r="D501" s="230" t="s">
        <v>149</v>
      </c>
      <c r="E501" s="231" t="s">
        <v>1</v>
      </c>
      <c r="F501" s="232" t="s">
        <v>598</v>
      </c>
      <c r="G501" s="229"/>
      <c r="H501" s="231" t="s">
        <v>1</v>
      </c>
      <c r="I501" s="233"/>
      <c r="J501" s="229"/>
      <c r="K501" s="229"/>
      <c r="L501" s="234"/>
      <c r="M501" s="235"/>
      <c r="N501" s="236"/>
      <c r="O501" s="236"/>
      <c r="P501" s="236"/>
      <c r="Q501" s="236"/>
      <c r="R501" s="236"/>
      <c r="S501" s="236"/>
      <c r="T501" s="23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8" t="s">
        <v>149</v>
      </c>
      <c r="AU501" s="238" t="s">
        <v>85</v>
      </c>
      <c r="AV501" s="13" t="s">
        <v>83</v>
      </c>
      <c r="AW501" s="13" t="s">
        <v>31</v>
      </c>
      <c r="AX501" s="13" t="s">
        <v>75</v>
      </c>
      <c r="AY501" s="238" t="s">
        <v>141</v>
      </c>
    </row>
    <row r="502" s="14" customFormat="1">
      <c r="A502" s="14"/>
      <c r="B502" s="239"/>
      <c r="C502" s="240"/>
      <c r="D502" s="230" t="s">
        <v>149</v>
      </c>
      <c r="E502" s="241" t="s">
        <v>1</v>
      </c>
      <c r="F502" s="242" t="s">
        <v>147</v>
      </c>
      <c r="G502" s="240"/>
      <c r="H502" s="243">
        <v>4</v>
      </c>
      <c r="I502" s="244"/>
      <c r="J502" s="240"/>
      <c r="K502" s="240"/>
      <c r="L502" s="245"/>
      <c r="M502" s="246"/>
      <c r="N502" s="247"/>
      <c r="O502" s="247"/>
      <c r="P502" s="247"/>
      <c r="Q502" s="247"/>
      <c r="R502" s="247"/>
      <c r="S502" s="247"/>
      <c r="T502" s="24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9" t="s">
        <v>149</v>
      </c>
      <c r="AU502" s="249" t="s">
        <v>85</v>
      </c>
      <c r="AV502" s="14" t="s">
        <v>85</v>
      </c>
      <c r="AW502" s="14" t="s">
        <v>31</v>
      </c>
      <c r="AX502" s="14" t="s">
        <v>83</v>
      </c>
      <c r="AY502" s="249" t="s">
        <v>141</v>
      </c>
    </row>
    <row r="503" s="2" customFormat="1" ht="24.15" customHeight="1">
      <c r="A503" s="38"/>
      <c r="B503" s="39"/>
      <c r="C503" s="215" t="s">
        <v>608</v>
      </c>
      <c r="D503" s="215" t="s">
        <v>143</v>
      </c>
      <c r="E503" s="216" t="s">
        <v>609</v>
      </c>
      <c r="F503" s="217" t="s">
        <v>610</v>
      </c>
      <c r="G503" s="218" t="s">
        <v>410</v>
      </c>
      <c r="H503" s="219">
        <v>4</v>
      </c>
      <c r="I503" s="220"/>
      <c r="J503" s="219">
        <f>ROUND(I503*H503,2)</f>
        <v>0</v>
      </c>
      <c r="K503" s="221"/>
      <c r="L503" s="44"/>
      <c r="M503" s="222" t="s">
        <v>1</v>
      </c>
      <c r="N503" s="223" t="s">
        <v>40</v>
      </c>
      <c r="O503" s="91"/>
      <c r="P503" s="224">
        <f>O503*H503</f>
        <v>0</v>
      </c>
      <c r="Q503" s="224">
        <v>0.014540000000000001</v>
      </c>
      <c r="R503" s="224">
        <f>Q503*H503</f>
        <v>0.058160000000000003</v>
      </c>
      <c r="S503" s="224">
        <v>0</v>
      </c>
      <c r="T503" s="225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6" t="s">
        <v>248</v>
      </c>
      <c r="AT503" s="226" t="s">
        <v>143</v>
      </c>
      <c r="AU503" s="226" t="s">
        <v>85</v>
      </c>
      <c r="AY503" s="17" t="s">
        <v>141</v>
      </c>
      <c r="BE503" s="227">
        <f>IF(N503="základní",J503,0)</f>
        <v>0</v>
      </c>
      <c r="BF503" s="227">
        <f>IF(N503="snížená",J503,0)</f>
        <v>0</v>
      </c>
      <c r="BG503" s="227">
        <f>IF(N503="zákl. přenesená",J503,0)</f>
        <v>0</v>
      </c>
      <c r="BH503" s="227">
        <f>IF(N503="sníž. přenesená",J503,0)</f>
        <v>0</v>
      </c>
      <c r="BI503" s="227">
        <f>IF(N503="nulová",J503,0)</f>
        <v>0</v>
      </c>
      <c r="BJ503" s="17" t="s">
        <v>83</v>
      </c>
      <c r="BK503" s="227">
        <f>ROUND(I503*H503,2)</f>
        <v>0</v>
      </c>
      <c r="BL503" s="17" t="s">
        <v>248</v>
      </c>
      <c r="BM503" s="226" t="s">
        <v>611</v>
      </c>
    </row>
    <row r="504" s="2" customFormat="1">
      <c r="A504" s="38"/>
      <c r="B504" s="39"/>
      <c r="C504" s="40"/>
      <c r="D504" s="230" t="s">
        <v>203</v>
      </c>
      <c r="E504" s="40"/>
      <c r="F504" s="271" t="s">
        <v>597</v>
      </c>
      <c r="G504" s="40"/>
      <c r="H504" s="40"/>
      <c r="I504" s="272"/>
      <c r="J504" s="40"/>
      <c r="K504" s="40"/>
      <c r="L504" s="44"/>
      <c r="M504" s="273"/>
      <c r="N504" s="274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203</v>
      </c>
      <c r="AU504" s="17" t="s">
        <v>85</v>
      </c>
    </row>
    <row r="505" s="13" customFormat="1">
      <c r="A505" s="13"/>
      <c r="B505" s="228"/>
      <c r="C505" s="229"/>
      <c r="D505" s="230" t="s">
        <v>149</v>
      </c>
      <c r="E505" s="231" t="s">
        <v>1</v>
      </c>
      <c r="F505" s="232" t="s">
        <v>598</v>
      </c>
      <c r="G505" s="229"/>
      <c r="H505" s="231" t="s">
        <v>1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149</v>
      </c>
      <c r="AU505" s="238" t="s">
        <v>85</v>
      </c>
      <c r="AV505" s="13" t="s">
        <v>83</v>
      </c>
      <c r="AW505" s="13" t="s">
        <v>31</v>
      </c>
      <c r="AX505" s="13" t="s">
        <v>75</v>
      </c>
      <c r="AY505" s="238" t="s">
        <v>141</v>
      </c>
    </row>
    <row r="506" s="14" customFormat="1">
      <c r="A506" s="14"/>
      <c r="B506" s="239"/>
      <c r="C506" s="240"/>
      <c r="D506" s="230" t="s">
        <v>149</v>
      </c>
      <c r="E506" s="241" t="s">
        <v>1</v>
      </c>
      <c r="F506" s="242" t="s">
        <v>147</v>
      </c>
      <c r="G506" s="240"/>
      <c r="H506" s="243">
        <v>4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9" t="s">
        <v>149</v>
      </c>
      <c r="AU506" s="249" t="s">
        <v>85</v>
      </c>
      <c r="AV506" s="14" t="s">
        <v>85</v>
      </c>
      <c r="AW506" s="14" t="s">
        <v>31</v>
      </c>
      <c r="AX506" s="14" t="s">
        <v>83</v>
      </c>
      <c r="AY506" s="249" t="s">
        <v>141</v>
      </c>
    </row>
    <row r="507" s="2" customFormat="1" ht="37.8" customHeight="1">
      <c r="A507" s="38"/>
      <c r="B507" s="39"/>
      <c r="C507" s="215" t="s">
        <v>612</v>
      </c>
      <c r="D507" s="215" t="s">
        <v>143</v>
      </c>
      <c r="E507" s="216" t="s">
        <v>613</v>
      </c>
      <c r="F507" s="217" t="s">
        <v>614</v>
      </c>
      <c r="G507" s="218" t="s">
        <v>410</v>
      </c>
      <c r="H507" s="219">
        <v>8</v>
      </c>
      <c r="I507" s="220"/>
      <c r="J507" s="219">
        <f>ROUND(I507*H507,2)</f>
        <v>0</v>
      </c>
      <c r="K507" s="221"/>
      <c r="L507" s="44"/>
      <c r="M507" s="222" t="s">
        <v>1</v>
      </c>
      <c r="N507" s="223" t="s">
        <v>40</v>
      </c>
      <c r="O507" s="91"/>
      <c r="P507" s="224">
        <f>O507*H507</f>
        <v>0</v>
      </c>
      <c r="Q507" s="224">
        <v>0.00016000000000000001</v>
      </c>
      <c r="R507" s="224">
        <f>Q507*H507</f>
        <v>0.0012800000000000001</v>
      </c>
      <c r="S507" s="224">
        <v>0</v>
      </c>
      <c r="T507" s="225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6" t="s">
        <v>248</v>
      </c>
      <c r="AT507" s="226" t="s">
        <v>143</v>
      </c>
      <c r="AU507" s="226" t="s">
        <v>85</v>
      </c>
      <c r="AY507" s="17" t="s">
        <v>141</v>
      </c>
      <c r="BE507" s="227">
        <f>IF(N507="základní",J507,0)</f>
        <v>0</v>
      </c>
      <c r="BF507" s="227">
        <f>IF(N507="snížená",J507,0)</f>
        <v>0</v>
      </c>
      <c r="BG507" s="227">
        <f>IF(N507="zákl. přenesená",J507,0)</f>
        <v>0</v>
      </c>
      <c r="BH507" s="227">
        <f>IF(N507="sníž. přenesená",J507,0)</f>
        <v>0</v>
      </c>
      <c r="BI507" s="227">
        <f>IF(N507="nulová",J507,0)</f>
        <v>0</v>
      </c>
      <c r="BJ507" s="17" t="s">
        <v>83</v>
      </c>
      <c r="BK507" s="227">
        <f>ROUND(I507*H507,2)</f>
        <v>0</v>
      </c>
      <c r="BL507" s="17" t="s">
        <v>248</v>
      </c>
      <c r="BM507" s="226" t="s">
        <v>615</v>
      </c>
    </row>
    <row r="508" s="14" customFormat="1">
      <c r="A508" s="14"/>
      <c r="B508" s="239"/>
      <c r="C508" s="240"/>
      <c r="D508" s="230" t="s">
        <v>149</v>
      </c>
      <c r="E508" s="241" t="s">
        <v>1</v>
      </c>
      <c r="F508" s="242" t="s">
        <v>616</v>
      </c>
      <c r="G508" s="240"/>
      <c r="H508" s="243">
        <v>8</v>
      </c>
      <c r="I508" s="244"/>
      <c r="J508" s="240"/>
      <c r="K508" s="240"/>
      <c r="L508" s="245"/>
      <c r="M508" s="246"/>
      <c r="N508" s="247"/>
      <c r="O508" s="247"/>
      <c r="P508" s="247"/>
      <c r="Q508" s="247"/>
      <c r="R508" s="247"/>
      <c r="S508" s="247"/>
      <c r="T508" s="24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9" t="s">
        <v>149</v>
      </c>
      <c r="AU508" s="249" t="s">
        <v>85</v>
      </c>
      <c r="AV508" s="14" t="s">
        <v>85</v>
      </c>
      <c r="AW508" s="14" t="s">
        <v>31</v>
      </c>
      <c r="AX508" s="14" t="s">
        <v>83</v>
      </c>
      <c r="AY508" s="249" t="s">
        <v>141</v>
      </c>
    </row>
    <row r="509" s="2" customFormat="1" ht="37.8" customHeight="1">
      <c r="A509" s="38"/>
      <c r="B509" s="39"/>
      <c r="C509" s="215" t="s">
        <v>617</v>
      </c>
      <c r="D509" s="215" t="s">
        <v>143</v>
      </c>
      <c r="E509" s="216" t="s">
        <v>618</v>
      </c>
      <c r="F509" s="217" t="s">
        <v>619</v>
      </c>
      <c r="G509" s="218" t="s">
        <v>410</v>
      </c>
      <c r="H509" s="219">
        <v>8</v>
      </c>
      <c r="I509" s="220"/>
      <c r="J509" s="219">
        <f>ROUND(I509*H509,2)</f>
        <v>0</v>
      </c>
      <c r="K509" s="221"/>
      <c r="L509" s="44"/>
      <c r="M509" s="222" t="s">
        <v>1</v>
      </c>
      <c r="N509" s="223" t="s">
        <v>40</v>
      </c>
      <c r="O509" s="91"/>
      <c r="P509" s="224">
        <f>O509*H509</f>
        <v>0</v>
      </c>
      <c r="Q509" s="224">
        <v>0.00021000000000000001</v>
      </c>
      <c r="R509" s="224">
        <f>Q509*H509</f>
        <v>0.0016800000000000001</v>
      </c>
      <c r="S509" s="224">
        <v>0</v>
      </c>
      <c r="T509" s="225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26" t="s">
        <v>248</v>
      </c>
      <c r="AT509" s="226" t="s">
        <v>143</v>
      </c>
      <c r="AU509" s="226" t="s">
        <v>85</v>
      </c>
      <c r="AY509" s="17" t="s">
        <v>141</v>
      </c>
      <c r="BE509" s="227">
        <f>IF(N509="základní",J509,0)</f>
        <v>0</v>
      </c>
      <c r="BF509" s="227">
        <f>IF(N509="snížená",J509,0)</f>
        <v>0</v>
      </c>
      <c r="BG509" s="227">
        <f>IF(N509="zákl. přenesená",J509,0)</f>
        <v>0</v>
      </c>
      <c r="BH509" s="227">
        <f>IF(N509="sníž. přenesená",J509,0)</f>
        <v>0</v>
      </c>
      <c r="BI509" s="227">
        <f>IF(N509="nulová",J509,0)</f>
        <v>0</v>
      </c>
      <c r="BJ509" s="17" t="s">
        <v>83</v>
      </c>
      <c r="BK509" s="227">
        <f>ROUND(I509*H509,2)</f>
        <v>0</v>
      </c>
      <c r="BL509" s="17" t="s">
        <v>248</v>
      </c>
      <c r="BM509" s="226" t="s">
        <v>620</v>
      </c>
    </row>
    <row r="510" s="14" customFormat="1">
      <c r="A510" s="14"/>
      <c r="B510" s="239"/>
      <c r="C510" s="240"/>
      <c r="D510" s="230" t="s">
        <v>149</v>
      </c>
      <c r="E510" s="241" t="s">
        <v>1</v>
      </c>
      <c r="F510" s="242" t="s">
        <v>616</v>
      </c>
      <c r="G510" s="240"/>
      <c r="H510" s="243">
        <v>8</v>
      </c>
      <c r="I510" s="244"/>
      <c r="J510" s="240"/>
      <c r="K510" s="240"/>
      <c r="L510" s="245"/>
      <c r="M510" s="246"/>
      <c r="N510" s="247"/>
      <c r="O510" s="247"/>
      <c r="P510" s="247"/>
      <c r="Q510" s="247"/>
      <c r="R510" s="247"/>
      <c r="S510" s="247"/>
      <c r="T510" s="248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9" t="s">
        <v>149</v>
      </c>
      <c r="AU510" s="249" t="s">
        <v>85</v>
      </c>
      <c r="AV510" s="14" t="s">
        <v>85</v>
      </c>
      <c r="AW510" s="14" t="s">
        <v>31</v>
      </c>
      <c r="AX510" s="14" t="s">
        <v>83</v>
      </c>
      <c r="AY510" s="249" t="s">
        <v>141</v>
      </c>
    </row>
    <row r="511" s="2" customFormat="1" ht="24.15" customHeight="1">
      <c r="A511" s="38"/>
      <c r="B511" s="39"/>
      <c r="C511" s="215" t="s">
        <v>621</v>
      </c>
      <c r="D511" s="215" t="s">
        <v>143</v>
      </c>
      <c r="E511" s="216" t="s">
        <v>622</v>
      </c>
      <c r="F511" s="217" t="s">
        <v>623</v>
      </c>
      <c r="G511" s="218" t="s">
        <v>183</v>
      </c>
      <c r="H511" s="219">
        <v>0.11</v>
      </c>
      <c r="I511" s="220"/>
      <c r="J511" s="219">
        <f>ROUND(I511*H511,2)</f>
        <v>0</v>
      </c>
      <c r="K511" s="221"/>
      <c r="L511" s="44"/>
      <c r="M511" s="222" t="s">
        <v>1</v>
      </c>
      <c r="N511" s="223" t="s">
        <v>40</v>
      </c>
      <c r="O511" s="91"/>
      <c r="P511" s="224">
        <f>O511*H511</f>
        <v>0</v>
      </c>
      <c r="Q511" s="224">
        <v>0</v>
      </c>
      <c r="R511" s="224">
        <f>Q511*H511</f>
        <v>0</v>
      </c>
      <c r="S511" s="224">
        <v>0</v>
      </c>
      <c r="T511" s="225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6" t="s">
        <v>248</v>
      </c>
      <c r="AT511" s="226" t="s">
        <v>143</v>
      </c>
      <c r="AU511" s="226" t="s">
        <v>85</v>
      </c>
      <c r="AY511" s="17" t="s">
        <v>141</v>
      </c>
      <c r="BE511" s="227">
        <f>IF(N511="základní",J511,0)</f>
        <v>0</v>
      </c>
      <c r="BF511" s="227">
        <f>IF(N511="snížená",J511,0)</f>
        <v>0</v>
      </c>
      <c r="BG511" s="227">
        <f>IF(N511="zákl. přenesená",J511,0)</f>
        <v>0</v>
      </c>
      <c r="BH511" s="227">
        <f>IF(N511="sníž. přenesená",J511,0)</f>
        <v>0</v>
      </c>
      <c r="BI511" s="227">
        <f>IF(N511="nulová",J511,0)</f>
        <v>0</v>
      </c>
      <c r="BJ511" s="17" t="s">
        <v>83</v>
      </c>
      <c r="BK511" s="227">
        <f>ROUND(I511*H511,2)</f>
        <v>0</v>
      </c>
      <c r="BL511" s="17" t="s">
        <v>248</v>
      </c>
      <c r="BM511" s="226" t="s">
        <v>624</v>
      </c>
    </row>
    <row r="512" s="12" customFormat="1" ht="22.8" customHeight="1">
      <c r="A512" s="12"/>
      <c r="B512" s="199"/>
      <c r="C512" s="200"/>
      <c r="D512" s="201" t="s">
        <v>74</v>
      </c>
      <c r="E512" s="213" t="s">
        <v>625</v>
      </c>
      <c r="F512" s="213" t="s">
        <v>626</v>
      </c>
      <c r="G512" s="200"/>
      <c r="H512" s="200"/>
      <c r="I512" s="203"/>
      <c r="J512" s="214">
        <f>BK512</f>
        <v>0</v>
      </c>
      <c r="K512" s="200"/>
      <c r="L512" s="205"/>
      <c r="M512" s="206"/>
      <c r="N512" s="207"/>
      <c r="O512" s="207"/>
      <c r="P512" s="208">
        <f>SUM(P513:P526)</f>
        <v>0</v>
      </c>
      <c r="Q512" s="207"/>
      <c r="R512" s="208">
        <f>SUM(R513:R526)</f>
        <v>0.45799999999999996</v>
      </c>
      <c r="S512" s="207"/>
      <c r="T512" s="209">
        <f>SUM(T513:T526)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10" t="s">
        <v>85</v>
      </c>
      <c r="AT512" s="211" t="s">
        <v>74</v>
      </c>
      <c r="AU512" s="211" t="s">
        <v>83</v>
      </c>
      <c r="AY512" s="210" t="s">
        <v>141</v>
      </c>
      <c r="BK512" s="212">
        <f>SUM(BK513:BK526)</f>
        <v>0</v>
      </c>
    </row>
    <row r="513" s="2" customFormat="1" ht="33" customHeight="1">
      <c r="A513" s="38"/>
      <c r="B513" s="39"/>
      <c r="C513" s="215" t="s">
        <v>627</v>
      </c>
      <c r="D513" s="215" t="s">
        <v>143</v>
      </c>
      <c r="E513" s="216" t="s">
        <v>628</v>
      </c>
      <c r="F513" s="217" t="s">
        <v>629</v>
      </c>
      <c r="G513" s="218" t="s">
        <v>410</v>
      </c>
      <c r="H513" s="219">
        <v>4</v>
      </c>
      <c r="I513" s="220"/>
      <c r="J513" s="219">
        <f>ROUND(I513*H513,2)</f>
        <v>0</v>
      </c>
      <c r="K513" s="221"/>
      <c r="L513" s="44"/>
      <c r="M513" s="222" t="s">
        <v>1</v>
      </c>
      <c r="N513" s="223" t="s">
        <v>40</v>
      </c>
      <c r="O513" s="91"/>
      <c r="P513" s="224">
        <f>O513*H513</f>
        <v>0</v>
      </c>
      <c r="Q513" s="224">
        <v>0.0022000000000000001</v>
      </c>
      <c r="R513" s="224">
        <f>Q513*H513</f>
        <v>0.0088000000000000005</v>
      </c>
      <c r="S513" s="224">
        <v>0</v>
      </c>
      <c r="T513" s="225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6" t="s">
        <v>248</v>
      </c>
      <c r="AT513" s="226" t="s">
        <v>143</v>
      </c>
      <c r="AU513" s="226" t="s">
        <v>85</v>
      </c>
      <c r="AY513" s="17" t="s">
        <v>141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17" t="s">
        <v>83</v>
      </c>
      <c r="BK513" s="227">
        <f>ROUND(I513*H513,2)</f>
        <v>0</v>
      </c>
      <c r="BL513" s="17" t="s">
        <v>248</v>
      </c>
      <c r="BM513" s="226" t="s">
        <v>630</v>
      </c>
    </row>
    <row r="514" s="13" customFormat="1">
      <c r="A514" s="13"/>
      <c r="B514" s="228"/>
      <c r="C514" s="229"/>
      <c r="D514" s="230" t="s">
        <v>149</v>
      </c>
      <c r="E514" s="231" t="s">
        <v>1</v>
      </c>
      <c r="F514" s="232" t="s">
        <v>598</v>
      </c>
      <c r="G514" s="229"/>
      <c r="H514" s="231" t="s">
        <v>1</v>
      </c>
      <c r="I514" s="233"/>
      <c r="J514" s="229"/>
      <c r="K514" s="229"/>
      <c r="L514" s="234"/>
      <c r="M514" s="235"/>
      <c r="N514" s="236"/>
      <c r="O514" s="236"/>
      <c r="P514" s="236"/>
      <c r="Q514" s="236"/>
      <c r="R514" s="236"/>
      <c r="S514" s="236"/>
      <c r="T514" s="237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8" t="s">
        <v>149</v>
      </c>
      <c r="AU514" s="238" t="s">
        <v>85</v>
      </c>
      <c r="AV514" s="13" t="s">
        <v>83</v>
      </c>
      <c r="AW514" s="13" t="s">
        <v>31</v>
      </c>
      <c r="AX514" s="13" t="s">
        <v>75</v>
      </c>
      <c r="AY514" s="238" t="s">
        <v>141</v>
      </c>
    </row>
    <row r="515" s="14" customFormat="1">
      <c r="A515" s="14"/>
      <c r="B515" s="239"/>
      <c r="C515" s="240"/>
      <c r="D515" s="230" t="s">
        <v>149</v>
      </c>
      <c r="E515" s="241" t="s">
        <v>1</v>
      </c>
      <c r="F515" s="242" t="s">
        <v>147</v>
      </c>
      <c r="G515" s="240"/>
      <c r="H515" s="243">
        <v>4</v>
      </c>
      <c r="I515" s="244"/>
      <c r="J515" s="240"/>
      <c r="K515" s="240"/>
      <c r="L515" s="245"/>
      <c r="M515" s="246"/>
      <c r="N515" s="247"/>
      <c r="O515" s="247"/>
      <c r="P515" s="247"/>
      <c r="Q515" s="247"/>
      <c r="R515" s="247"/>
      <c r="S515" s="247"/>
      <c r="T515" s="248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9" t="s">
        <v>149</v>
      </c>
      <c r="AU515" s="249" t="s">
        <v>85</v>
      </c>
      <c r="AV515" s="14" t="s">
        <v>85</v>
      </c>
      <c r="AW515" s="14" t="s">
        <v>31</v>
      </c>
      <c r="AX515" s="14" t="s">
        <v>83</v>
      </c>
      <c r="AY515" s="249" t="s">
        <v>141</v>
      </c>
    </row>
    <row r="516" s="2" customFormat="1" ht="33" customHeight="1">
      <c r="A516" s="38"/>
      <c r="B516" s="39"/>
      <c r="C516" s="215" t="s">
        <v>631</v>
      </c>
      <c r="D516" s="215" t="s">
        <v>143</v>
      </c>
      <c r="E516" s="216" t="s">
        <v>632</v>
      </c>
      <c r="F516" s="217" t="s">
        <v>633</v>
      </c>
      <c r="G516" s="218" t="s">
        <v>410</v>
      </c>
      <c r="H516" s="219">
        <v>14</v>
      </c>
      <c r="I516" s="220"/>
      <c r="J516" s="219">
        <f>ROUND(I516*H516,2)</f>
        <v>0</v>
      </c>
      <c r="K516" s="221"/>
      <c r="L516" s="44"/>
      <c r="M516" s="222" t="s">
        <v>1</v>
      </c>
      <c r="N516" s="223" t="s">
        <v>40</v>
      </c>
      <c r="O516" s="91"/>
      <c r="P516" s="224">
        <f>O516*H516</f>
        <v>0</v>
      </c>
      <c r="Q516" s="224">
        <v>0.0041599999999999996</v>
      </c>
      <c r="R516" s="224">
        <f>Q516*H516</f>
        <v>0.058239999999999993</v>
      </c>
      <c r="S516" s="224">
        <v>0</v>
      </c>
      <c r="T516" s="225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6" t="s">
        <v>248</v>
      </c>
      <c r="AT516" s="226" t="s">
        <v>143</v>
      </c>
      <c r="AU516" s="226" t="s">
        <v>85</v>
      </c>
      <c r="AY516" s="17" t="s">
        <v>141</v>
      </c>
      <c r="BE516" s="227">
        <f>IF(N516="základní",J516,0)</f>
        <v>0</v>
      </c>
      <c r="BF516" s="227">
        <f>IF(N516="snížená",J516,0)</f>
        <v>0</v>
      </c>
      <c r="BG516" s="227">
        <f>IF(N516="zákl. přenesená",J516,0)</f>
        <v>0</v>
      </c>
      <c r="BH516" s="227">
        <f>IF(N516="sníž. přenesená",J516,0)</f>
        <v>0</v>
      </c>
      <c r="BI516" s="227">
        <f>IF(N516="nulová",J516,0)</f>
        <v>0</v>
      </c>
      <c r="BJ516" s="17" t="s">
        <v>83</v>
      </c>
      <c r="BK516" s="227">
        <f>ROUND(I516*H516,2)</f>
        <v>0</v>
      </c>
      <c r="BL516" s="17" t="s">
        <v>248</v>
      </c>
      <c r="BM516" s="226" t="s">
        <v>634</v>
      </c>
    </row>
    <row r="517" s="2" customFormat="1">
      <c r="A517" s="38"/>
      <c r="B517" s="39"/>
      <c r="C517" s="40"/>
      <c r="D517" s="230" t="s">
        <v>203</v>
      </c>
      <c r="E517" s="40"/>
      <c r="F517" s="271" t="s">
        <v>597</v>
      </c>
      <c r="G517" s="40"/>
      <c r="H517" s="40"/>
      <c r="I517" s="272"/>
      <c r="J517" s="40"/>
      <c r="K517" s="40"/>
      <c r="L517" s="44"/>
      <c r="M517" s="273"/>
      <c r="N517" s="274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203</v>
      </c>
      <c r="AU517" s="17" t="s">
        <v>85</v>
      </c>
    </row>
    <row r="518" s="13" customFormat="1">
      <c r="A518" s="13"/>
      <c r="B518" s="228"/>
      <c r="C518" s="229"/>
      <c r="D518" s="230" t="s">
        <v>149</v>
      </c>
      <c r="E518" s="231" t="s">
        <v>1</v>
      </c>
      <c r="F518" s="232" t="s">
        <v>598</v>
      </c>
      <c r="G518" s="229"/>
      <c r="H518" s="231" t="s">
        <v>1</v>
      </c>
      <c r="I518" s="233"/>
      <c r="J518" s="229"/>
      <c r="K518" s="229"/>
      <c r="L518" s="234"/>
      <c r="M518" s="235"/>
      <c r="N518" s="236"/>
      <c r="O518" s="236"/>
      <c r="P518" s="236"/>
      <c r="Q518" s="236"/>
      <c r="R518" s="236"/>
      <c r="S518" s="236"/>
      <c r="T518" s="23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8" t="s">
        <v>149</v>
      </c>
      <c r="AU518" s="238" t="s">
        <v>85</v>
      </c>
      <c r="AV518" s="13" t="s">
        <v>83</v>
      </c>
      <c r="AW518" s="13" t="s">
        <v>31</v>
      </c>
      <c r="AX518" s="13" t="s">
        <v>75</v>
      </c>
      <c r="AY518" s="238" t="s">
        <v>141</v>
      </c>
    </row>
    <row r="519" s="14" customFormat="1">
      <c r="A519" s="14"/>
      <c r="B519" s="239"/>
      <c r="C519" s="240"/>
      <c r="D519" s="230" t="s">
        <v>149</v>
      </c>
      <c r="E519" s="241" t="s">
        <v>1</v>
      </c>
      <c r="F519" s="242" t="s">
        <v>236</v>
      </c>
      <c r="G519" s="240"/>
      <c r="H519" s="243">
        <v>14</v>
      </c>
      <c r="I519" s="244"/>
      <c r="J519" s="240"/>
      <c r="K519" s="240"/>
      <c r="L519" s="245"/>
      <c r="M519" s="246"/>
      <c r="N519" s="247"/>
      <c r="O519" s="247"/>
      <c r="P519" s="247"/>
      <c r="Q519" s="247"/>
      <c r="R519" s="247"/>
      <c r="S519" s="247"/>
      <c r="T519" s="248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9" t="s">
        <v>149</v>
      </c>
      <c r="AU519" s="249" t="s">
        <v>85</v>
      </c>
      <c r="AV519" s="14" t="s">
        <v>85</v>
      </c>
      <c r="AW519" s="14" t="s">
        <v>31</v>
      </c>
      <c r="AX519" s="14" t="s">
        <v>83</v>
      </c>
      <c r="AY519" s="249" t="s">
        <v>141</v>
      </c>
    </row>
    <row r="520" s="2" customFormat="1" ht="33" customHeight="1">
      <c r="A520" s="38"/>
      <c r="B520" s="39"/>
      <c r="C520" s="215" t="s">
        <v>635</v>
      </c>
      <c r="D520" s="215" t="s">
        <v>143</v>
      </c>
      <c r="E520" s="216" t="s">
        <v>636</v>
      </c>
      <c r="F520" s="217" t="s">
        <v>637</v>
      </c>
      <c r="G520" s="218" t="s">
        <v>410</v>
      </c>
      <c r="H520" s="219">
        <v>24</v>
      </c>
      <c r="I520" s="220"/>
      <c r="J520" s="219">
        <f>ROUND(I520*H520,2)</f>
        <v>0</v>
      </c>
      <c r="K520" s="221"/>
      <c r="L520" s="44"/>
      <c r="M520" s="222" t="s">
        <v>1</v>
      </c>
      <c r="N520" s="223" t="s">
        <v>40</v>
      </c>
      <c r="O520" s="91"/>
      <c r="P520" s="224">
        <f>O520*H520</f>
        <v>0</v>
      </c>
      <c r="Q520" s="224">
        <v>0.0095499999999999995</v>
      </c>
      <c r="R520" s="224">
        <f>Q520*H520</f>
        <v>0.22919999999999999</v>
      </c>
      <c r="S520" s="224">
        <v>0</v>
      </c>
      <c r="T520" s="225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6" t="s">
        <v>248</v>
      </c>
      <c r="AT520" s="226" t="s">
        <v>143</v>
      </c>
      <c r="AU520" s="226" t="s">
        <v>85</v>
      </c>
      <c r="AY520" s="17" t="s">
        <v>141</v>
      </c>
      <c r="BE520" s="227">
        <f>IF(N520="základní",J520,0)</f>
        <v>0</v>
      </c>
      <c r="BF520" s="227">
        <f>IF(N520="snížená",J520,0)</f>
        <v>0</v>
      </c>
      <c r="BG520" s="227">
        <f>IF(N520="zákl. přenesená",J520,0)</f>
        <v>0</v>
      </c>
      <c r="BH520" s="227">
        <f>IF(N520="sníž. přenesená",J520,0)</f>
        <v>0</v>
      </c>
      <c r="BI520" s="227">
        <f>IF(N520="nulová",J520,0)</f>
        <v>0</v>
      </c>
      <c r="BJ520" s="17" t="s">
        <v>83</v>
      </c>
      <c r="BK520" s="227">
        <f>ROUND(I520*H520,2)</f>
        <v>0</v>
      </c>
      <c r="BL520" s="17" t="s">
        <v>248</v>
      </c>
      <c r="BM520" s="226" t="s">
        <v>638</v>
      </c>
    </row>
    <row r="521" s="13" customFormat="1">
      <c r="A521" s="13"/>
      <c r="B521" s="228"/>
      <c r="C521" s="229"/>
      <c r="D521" s="230" t="s">
        <v>149</v>
      </c>
      <c r="E521" s="231" t="s">
        <v>1</v>
      </c>
      <c r="F521" s="232" t="s">
        <v>598</v>
      </c>
      <c r="G521" s="229"/>
      <c r="H521" s="231" t="s">
        <v>1</v>
      </c>
      <c r="I521" s="233"/>
      <c r="J521" s="229"/>
      <c r="K521" s="229"/>
      <c r="L521" s="234"/>
      <c r="M521" s="235"/>
      <c r="N521" s="236"/>
      <c r="O521" s="236"/>
      <c r="P521" s="236"/>
      <c r="Q521" s="236"/>
      <c r="R521" s="236"/>
      <c r="S521" s="236"/>
      <c r="T521" s="23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8" t="s">
        <v>149</v>
      </c>
      <c r="AU521" s="238" t="s">
        <v>85</v>
      </c>
      <c r="AV521" s="13" t="s">
        <v>83</v>
      </c>
      <c r="AW521" s="13" t="s">
        <v>31</v>
      </c>
      <c r="AX521" s="13" t="s">
        <v>75</v>
      </c>
      <c r="AY521" s="238" t="s">
        <v>141</v>
      </c>
    </row>
    <row r="522" s="14" customFormat="1">
      <c r="A522" s="14"/>
      <c r="B522" s="239"/>
      <c r="C522" s="240"/>
      <c r="D522" s="230" t="s">
        <v>149</v>
      </c>
      <c r="E522" s="241" t="s">
        <v>1</v>
      </c>
      <c r="F522" s="242" t="s">
        <v>298</v>
      </c>
      <c r="G522" s="240"/>
      <c r="H522" s="243">
        <v>24</v>
      </c>
      <c r="I522" s="244"/>
      <c r="J522" s="240"/>
      <c r="K522" s="240"/>
      <c r="L522" s="245"/>
      <c r="M522" s="246"/>
      <c r="N522" s="247"/>
      <c r="O522" s="247"/>
      <c r="P522" s="247"/>
      <c r="Q522" s="247"/>
      <c r="R522" s="247"/>
      <c r="S522" s="247"/>
      <c r="T522" s="248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9" t="s">
        <v>149</v>
      </c>
      <c r="AU522" s="249" t="s">
        <v>85</v>
      </c>
      <c r="AV522" s="14" t="s">
        <v>85</v>
      </c>
      <c r="AW522" s="14" t="s">
        <v>31</v>
      </c>
      <c r="AX522" s="14" t="s">
        <v>83</v>
      </c>
      <c r="AY522" s="249" t="s">
        <v>141</v>
      </c>
    </row>
    <row r="523" s="2" customFormat="1" ht="33" customHeight="1">
      <c r="A523" s="38"/>
      <c r="B523" s="39"/>
      <c r="C523" s="215" t="s">
        <v>405</v>
      </c>
      <c r="D523" s="215" t="s">
        <v>143</v>
      </c>
      <c r="E523" s="216" t="s">
        <v>639</v>
      </c>
      <c r="F523" s="217" t="s">
        <v>640</v>
      </c>
      <c r="G523" s="218" t="s">
        <v>410</v>
      </c>
      <c r="H523" s="219">
        <v>12</v>
      </c>
      <c r="I523" s="220"/>
      <c r="J523" s="219">
        <f>ROUND(I523*H523,2)</f>
        <v>0</v>
      </c>
      <c r="K523" s="221"/>
      <c r="L523" s="44"/>
      <c r="M523" s="222" t="s">
        <v>1</v>
      </c>
      <c r="N523" s="223" t="s">
        <v>40</v>
      </c>
      <c r="O523" s="91"/>
      <c r="P523" s="224">
        <f>O523*H523</f>
        <v>0</v>
      </c>
      <c r="Q523" s="224">
        <v>0.013480000000000001</v>
      </c>
      <c r="R523" s="224">
        <f>Q523*H523</f>
        <v>0.16176000000000002</v>
      </c>
      <c r="S523" s="224">
        <v>0</v>
      </c>
      <c r="T523" s="225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6" t="s">
        <v>248</v>
      </c>
      <c r="AT523" s="226" t="s">
        <v>143</v>
      </c>
      <c r="AU523" s="226" t="s">
        <v>85</v>
      </c>
      <c r="AY523" s="17" t="s">
        <v>141</v>
      </c>
      <c r="BE523" s="227">
        <f>IF(N523="základní",J523,0)</f>
        <v>0</v>
      </c>
      <c r="BF523" s="227">
        <f>IF(N523="snížená",J523,0)</f>
        <v>0</v>
      </c>
      <c r="BG523" s="227">
        <f>IF(N523="zákl. přenesená",J523,0)</f>
        <v>0</v>
      </c>
      <c r="BH523" s="227">
        <f>IF(N523="sníž. přenesená",J523,0)</f>
        <v>0</v>
      </c>
      <c r="BI523" s="227">
        <f>IF(N523="nulová",J523,0)</f>
        <v>0</v>
      </c>
      <c r="BJ523" s="17" t="s">
        <v>83</v>
      </c>
      <c r="BK523" s="227">
        <f>ROUND(I523*H523,2)</f>
        <v>0</v>
      </c>
      <c r="BL523" s="17" t="s">
        <v>248</v>
      </c>
      <c r="BM523" s="226" t="s">
        <v>641</v>
      </c>
    </row>
    <row r="524" s="13" customFormat="1">
      <c r="A524" s="13"/>
      <c r="B524" s="228"/>
      <c r="C524" s="229"/>
      <c r="D524" s="230" t="s">
        <v>149</v>
      </c>
      <c r="E524" s="231" t="s">
        <v>1</v>
      </c>
      <c r="F524" s="232" t="s">
        <v>598</v>
      </c>
      <c r="G524" s="229"/>
      <c r="H524" s="231" t="s">
        <v>1</v>
      </c>
      <c r="I524" s="233"/>
      <c r="J524" s="229"/>
      <c r="K524" s="229"/>
      <c r="L524" s="234"/>
      <c r="M524" s="235"/>
      <c r="N524" s="236"/>
      <c r="O524" s="236"/>
      <c r="P524" s="236"/>
      <c r="Q524" s="236"/>
      <c r="R524" s="236"/>
      <c r="S524" s="236"/>
      <c r="T524" s="237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8" t="s">
        <v>149</v>
      </c>
      <c r="AU524" s="238" t="s">
        <v>85</v>
      </c>
      <c r="AV524" s="13" t="s">
        <v>83</v>
      </c>
      <c r="AW524" s="13" t="s">
        <v>31</v>
      </c>
      <c r="AX524" s="13" t="s">
        <v>75</v>
      </c>
      <c r="AY524" s="238" t="s">
        <v>141</v>
      </c>
    </row>
    <row r="525" s="14" customFormat="1">
      <c r="A525" s="14"/>
      <c r="B525" s="239"/>
      <c r="C525" s="240"/>
      <c r="D525" s="230" t="s">
        <v>149</v>
      </c>
      <c r="E525" s="241" t="s">
        <v>1</v>
      </c>
      <c r="F525" s="242" t="s">
        <v>8</v>
      </c>
      <c r="G525" s="240"/>
      <c r="H525" s="243">
        <v>12</v>
      </c>
      <c r="I525" s="244"/>
      <c r="J525" s="240"/>
      <c r="K525" s="240"/>
      <c r="L525" s="245"/>
      <c r="M525" s="246"/>
      <c r="N525" s="247"/>
      <c r="O525" s="247"/>
      <c r="P525" s="247"/>
      <c r="Q525" s="247"/>
      <c r="R525" s="247"/>
      <c r="S525" s="247"/>
      <c r="T525" s="24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9" t="s">
        <v>149</v>
      </c>
      <c r="AU525" s="249" t="s">
        <v>85</v>
      </c>
      <c r="AV525" s="14" t="s">
        <v>85</v>
      </c>
      <c r="AW525" s="14" t="s">
        <v>31</v>
      </c>
      <c r="AX525" s="14" t="s">
        <v>83</v>
      </c>
      <c r="AY525" s="249" t="s">
        <v>141</v>
      </c>
    </row>
    <row r="526" s="2" customFormat="1" ht="24.15" customHeight="1">
      <c r="A526" s="38"/>
      <c r="B526" s="39"/>
      <c r="C526" s="215" t="s">
        <v>642</v>
      </c>
      <c r="D526" s="215" t="s">
        <v>143</v>
      </c>
      <c r="E526" s="216" t="s">
        <v>643</v>
      </c>
      <c r="F526" s="217" t="s">
        <v>644</v>
      </c>
      <c r="G526" s="218" t="s">
        <v>183</v>
      </c>
      <c r="H526" s="219">
        <v>0.46000000000000002</v>
      </c>
      <c r="I526" s="220"/>
      <c r="J526" s="219">
        <f>ROUND(I526*H526,2)</f>
        <v>0</v>
      </c>
      <c r="K526" s="221"/>
      <c r="L526" s="44"/>
      <c r="M526" s="222" t="s">
        <v>1</v>
      </c>
      <c r="N526" s="223" t="s">
        <v>40</v>
      </c>
      <c r="O526" s="91"/>
      <c r="P526" s="224">
        <f>O526*H526</f>
        <v>0</v>
      </c>
      <c r="Q526" s="224">
        <v>0</v>
      </c>
      <c r="R526" s="224">
        <f>Q526*H526</f>
        <v>0</v>
      </c>
      <c r="S526" s="224">
        <v>0</v>
      </c>
      <c r="T526" s="225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6" t="s">
        <v>248</v>
      </c>
      <c r="AT526" s="226" t="s">
        <v>143</v>
      </c>
      <c r="AU526" s="226" t="s">
        <v>85</v>
      </c>
      <c r="AY526" s="17" t="s">
        <v>141</v>
      </c>
      <c r="BE526" s="227">
        <f>IF(N526="základní",J526,0)</f>
        <v>0</v>
      </c>
      <c r="BF526" s="227">
        <f>IF(N526="snížená",J526,0)</f>
        <v>0</v>
      </c>
      <c r="BG526" s="227">
        <f>IF(N526="zákl. přenesená",J526,0)</f>
        <v>0</v>
      </c>
      <c r="BH526" s="227">
        <f>IF(N526="sníž. přenesená",J526,0)</f>
        <v>0</v>
      </c>
      <c r="BI526" s="227">
        <f>IF(N526="nulová",J526,0)</f>
        <v>0</v>
      </c>
      <c r="BJ526" s="17" t="s">
        <v>83</v>
      </c>
      <c r="BK526" s="227">
        <f>ROUND(I526*H526,2)</f>
        <v>0</v>
      </c>
      <c r="BL526" s="17" t="s">
        <v>248</v>
      </c>
      <c r="BM526" s="226" t="s">
        <v>645</v>
      </c>
    </row>
    <row r="527" s="12" customFormat="1" ht="22.8" customHeight="1">
      <c r="A527" s="12"/>
      <c r="B527" s="199"/>
      <c r="C527" s="200"/>
      <c r="D527" s="201" t="s">
        <v>74</v>
      </c>
      <c r="E527" s="213" t="s">
        <v>646</v>
      </c>
      <c r="F527" s="213" t="s">
        <v>647</v>
      </c>
      <c r="G527" s="200"/>
      <c r="H527" s="200"/>
      <c r="I527" s="203"/>
      <c r="J527" s="214">
        <f>BK527</f>
        <v>0</v>
      </c>
      <c r="K527" s="200"/>
      <c r="L527" s="205"/>
      <c r="M527" s="206"/>
      <c r="N527" s="207"/>
      <c r="O527" s="207"/>
      <c r="P527" s="208">
        <f>SUM(P528:P554)</f>
        <v>0</v>
      </c>
      <c r="Q527" s="207"/>
      <c r="R527" s="208">
        <f>SUM(R528:R554)</f>
        <v>0.083099999999999993</v>
      </c>
      <c r="S527" s="207"/>
      <c r="T527" s="209">
        <f>SUM(T528:T554)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10" t="s">
        <v>85</v>
      </c>
      <c r="AT527" s="211" t="s">
        <v>74</v>
      </c>
      <c r="AU527" s="211" t="s">
        <v>83</v>
      </c>
      <c r="AY527" s="210" t="s">
        <v>141</v>
      </c>
      <c r="BK527" s="212">
        <f>SUM(BK528:BK554)</f>
        <v>0</v>
      </c>
    </row>
    <row r="528" s="2" customFormat="1" ht="21.75" customHeight="1">
      <c r="A528" s="38"/>
      <c r="B528" s="39"/>
      <c r="C528" s="215" t="s">
        <v>431</v>
      </c>
      <c r="D528" s="215" t="s">
        <v>143</v>
      </c>
      <c r="E528" s="216" t="s">
        <v>648</v>
      </c>
      <c r="F528" s="217" t="s">
        <v>649</v>
      </c>
      <c r="G528" s="218" t="s">
        <v>380</v>
      </c>
      <c r="H528" s="219">
        <v>2</v>
      </c>
      <c r="I528" s="220"/>
      <c r="J528" s="219">
        <f>ROUND(I528*H528,2)</f>
        <v>0</v>
      </c>
      <c r="K528" s="221"/>
      <c r="L528" s="44"/>
      <c r="M528" s="222" t="s">
        <v>1</v>
      </c>
      <c r="N528" s="223" t="s">
        <v>40</v>
      </c>
      <c r="O528" s="91"/>
      <c r="P528" s="224">
        <f>O528*H528</f>
        <v>0</v>
      </c>
      <c r="Q528" s="224">
        <v>0.00050000000000000001</v>
      </c>
      <c r="R528" s="224">
        <f>Q528*H528</f>
        <v>0.001</v>
      </c>
      <c r="S528" s="224">
        <v>0</v>
      </c>
      <c r="T528" s="225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6" t="s">
        <v>248</v>
      </c>
      <c r="AT528" s="226" t="s">
        <v>143</v>
      </c>
      <c r="AU528" s="226" t="s">
        <v>85</v>
      </c>
      <c r="AY528" s="17" t="s">
        <v>141</v>
      </c>
      <c r="BE528" s="227">
        <f>IF(N528="základní",J528,0)</f>
        <v>0</v>
      </c>
      <c r="BF528" s="227">
        <f>IF(N528="snížená",J528,0)</f>
        <v>0</v>
      </c>
      <c r="BG528" s="227">
        <f>IF(N528="zákl. přenesená",J528,0)</f>
        <v>0</v>
      </c>
      <c r="BH528" s="227">
        <f>IF(N528="sníž. přenesená",J528,0)</f>
        <v>0</v>
      </c>
      <c r="BI528" s="227">
        <f>IF(N528="nulová",J528,0)</f>
        <v>0</v>
      </c>
      <c r="BJ528" s="17" t="s">
        <v>83</v>
      </c>
      <c r="BK528" s="227">
        <f>ROUND(I528*H528,2)</f>
        <v>0</v>
      </c>
      <c r="BL528" s="17" t="s">
        <v>248</v>
      </c>
      <c r="BM528" s="226" t="s">
        <v>650</v>
      </c>
    </row>
    <row r="529" s="13" customFormat="1">
      <c r="A529" s="13"/>
      <c r="B529" s="228"/>
      <c r="C529" s="229"/>
      <c r="D529" s="230" t="s">
        <v>149</v>
      </c>
      <c r="E529" s="231" t="s">
        <v>1</v>
      </c>
      <c r="F529" s="232" t="s">
        <v>651</v>
      </c>
      <c r="G529" s="229"/>
      <c r="H529" s="231" t="s">
        <v>1</v>
      </c>
      <c r="I529" s="233"/>
      <c r="J529" s="229"/>
      <c r="K529" s="229"/>
      <c r="L529" s="234"/>
      <c r="M529" s="235"/>
      <c r="N529" s="236"/>
      <c r="O529" s="236"/>
      <c r="P529" s="236"/>
      <c r="Q529" s="236"/>
      <c r="R529" s="236"/>
      <c r="S529" s="236"/>
      <c r="T529" s="23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8" t="s">
        <v>149</v>
      </c>
      <c r="AU529" s="238" t="s">
        <v>85</v>
      </c>
      <c r="AV529" s="13" t="s">
        <v>83</v>
      </c>
      <c r="AW529" s="13" t="s">
        <v>31</v>
      </c>
      <c r="AX529" s="13" t="s">
        <v>75</v>
      </c>
      <c r="AY529" s="238" t="s">
        <v>141</v>
      </c>
    </row>
    <row r="530" s="14" customFormat="1">
      <c r="A530" s="14"/>
      <c r="B530" s="239"/>
      <c r="C530" s="240"/>
      <c r="D530" s="230" t="s">
        <v>149</v>
      </c>
      <c r="E530" s="241" t="s">
        <v>1</v>
      </c>
      <c r="F530" s="242" t="s">
        <v>85</v>
      </c>
      <c r="G530" s="240"/>
      <c r="H530" s="243">
        <v>2</v>
      </c>
      <c r="I530" s="244"/>
      <c r="J530" s="240"/>
      <c r="K530" s="240"/>
      <c r="L530" s="245"/>
      <c r="M530" s="246"/>
      <c r="N530" s="247"/>
      <c r="O530" s="247"/>
      <c r="P530" s="247"/>
      <c r="Q530" s="247"/>
      <c r="R530" s="247"/>
      <c r="S530" s="247"/>
      <c r="T530" s="248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9" t="s">
        <v>149</v>
      </c>
      <c r="AU530" s="249" t="s">
        <v>85</v>
      </c>
      <c r="AV530" s="14" t="s">
        <v>85</v>
      </c>
      <c r="AW530" s="14" t="s">
        <v>31</v>
      </c>
      <c r="AX530" s="14" t="s">
        <v>83</v>
      </c>
      <c r="AY530" s="249" t="s">
        <v>141</v>
      </c>
    </row>
    <row r="531" s="2" customFormat="1" ht="24.15" customHeight="1">
      <c r="A531" s="38"/>
      <c r="B531" s="39"/>
      <c r="C531" s="215" t="s">
        <v>652</v>
      </c>
      <c r="D531" s="215" t="s">
        <v>143</v>
      </c>
      <c r="E531" s="216" t="s">
        <v>653</v>
      </c>
      <c r="F531" s="217" t="s">
        <v>654</v>
      </c>
      <c r="G531" s="218" t="s">
        <v>380</v>
      </c>
      <c r="H531" s="219">
        <v>8</v>
      </c>
      <c r="I531" s="220"/>
      <c r="J531" s="219">
        <f>ROUND(I531*H531,2)</f>
        <v>0</v>
      </c>
      <c r="K531" s="221"/>
      <c r="L531" s="44"/>
      <c r="M531" s="222" t="s">
        <v>1</v>
      </c>
      <c r="N531" s="223" t="s">
        <v>40</v>
      </c>
      <c r="O531" s="91"/>
      <c r="P531" s="224">
        <f>O531*H531</f>
        <v>0</v>
      </c>
      <c r="Q531" s="224">
        <v>0.00069999999999999999</v>
      </c>
      <c r="R531" s="224">
        <f>Q531*H531</f>
        <v>0.0055999999999999999</v>
      </c>
      <c r="S531" s="224">
        <v>0</v>
      </c>
      <c r="T531" s="225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6" t="s">
        <v>248</v>
      </c>
      <c r="AT531" s="226" t="s">
        <v>143</v>
      </c>
      <c r="AU531" s="226" t="s">
        <v>85</v>
      </c>
      <c r="AY531" s="17" t="s">
        <v>141</v>
      </c>
      <c r="BE531" s="227">
        <f>IF(N531="základní",J531,0)</f>
        <v>0</v>
      </c>
      <c r="BF531" s="227">
        <f>IF(N531="snížená",J531,0)</f>
        <v>0</v>
      </c>
      <c r="BG531" s="227">
        <f>IF(N531="zákl. přenesená",J531,0)</f>
        <v>0</v>
      </c>
      <c r="BH531" s="227">
        <f>IF(N531="sníž. přenesená",J531,0)</f>
        <v>0</v>
      </c>
      <c r="BI531" s="227">
        <f>IF(N531="nulová",J531,0)</f>
        <v>0</v>
      </c>
      <c r="BJ531" s="17" t="s">
        <v>83</v>
      </c>
      <c r="BK531" s="227">
        <f>ROUND(I531*H531,2)</f>
        <v>0</v>
      </c>
      <c r="BL531" s="17" t="s">
        <v>248</v>
      </c>
      <c r="BM531" s="226" t="s">
        <v>655</v>
      </c>
    </row>
    <row r="532" s="13" customFormat="1">
      <c r="A532" s="13"/>
      <c r="B532" s="228"/>
      <c r="C532" s="229"/>
      <c r="D532" s="230" t="s">
        <v>149</v>
      </c>
      <c r="E532" s="231" t="s">
        <v>1</v>
      </c>
      <c r="F532" s="232" t="s">
        <v>651</v>
      </c>
      <c r="G532" s="229"/>
      <c r="H532" s="231" t="s">
        <v>1</v>
      </c>
      <c r="I532" s="233"/>
      <c r="J532" s="229"/>
      <c r="K532" s="229"/>
      <c r="L532" s="234"/>
      <c r="M532" s="235"/>
      <c r="N532" s="236"/>
      <c r="O532" s="236"/>
      <c r="P532" s="236"/>
      <c r="Q532" s="236"/>
      <c r="R532" s="236"/>
      <c r="S532" s="236"/>
      <c r="T532" s="23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8" t="s">
        <v>149</v>
      </c>
      <c r="AU532" s="238" t="s">
        <v>85</v>
      </c>
      <c r="AV532" s="13" t="s">
        <v>83</v>
      </c>
      <c r="AW532" s="13" t="s">
        <v>31</v>
      </c>
      <c r="AX532" s="13" t="s">
        <v>75</v>
      </c>
      <c r="AY532" s="238" t="s">
        <v>141</v>
      </c>
    </row>
    <row r="533" s="14" customFormat="1">
      <c r="A533" s="14"/>
      <c r="B533" s="239"/>
      <c r="C533" s="240"/>
      <c r="D533" s="230" t="s">
        <v>149</v>
      </c>
      <c r="E533" s="241" t="s">
        <v>1</v>
      </c>
      <c r="F533" s="242" t="s">
        <v>184</v>
      </c>
      <c r="G533" s="240"/>
      <c r="H533" s="243">
        <v>8</v>
      </c>
      <c r="I533" s="244"/>
      <c r="J533" s="240"/>
      <c r="K533" s="240"/>
      <c r="L533" s="245"/>
      <c r="M533" s="246"/>
      <c r="N533" s="247"/>
      <c r="O533" s="247"/>
      <c r="P533" s="247"/>
      <c r="Q533" s="247"/>
      <c r="R533" s="247"/>
      <c r="S533" s="247"/>
      <c r="T533" s="248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9" t="s">
        <v>149</v>
      </c>
      <c r="AU533" s="249" t="s">
        <v>85</v>
      </c>
      <c r="AV533" s="14" t="s">
        <v>85</v>
      </c>
      <c r="AW533" s="14" t="s">
        <v>31</v>
      </c>
      <c r="AX533" s="14" t="s">
        <v>83</v>
      </c>
      <c r="AY533" s="249" t="s">
        <v>141</v>
      </c>
    </row>
    <row r="534" s="2" customFormat="1" ht="24.15" customHeight="1">
      <c r="A534" s="38"/>
      <c r="B534" s="39"/>
      <c r="C534" s="215" t="s">
        <v>438</v>
      </c>
      <c r="D534" s="215" t="s">
        <v>143</v>
      </c>
      <c r="E534" s="216" t="s">
        <v>656</v>
      </c>
      <c r="F534" s="217" t="s">
        <v>657</v>
      </c>
      <c r="G534" s="218" t="s">
        <v>380</v>
      </c>
      <c r="H534" s="219">
        <v>2</v>
      </c>
      <c r="I534" s="220"/>
      <c r="J534" s="219">
        <f>ROUND(I534*H534,2)</f>
        <v>0</v>
      </c>
      <c r="K534" s="221"/>
      <c r="L534" s="44"/>
      <c r="M534" s="222" t="s">
        <v>1</v>
      </c>
      <c r="N534" s="223" t="s">
        <v>40</v>
      </c>
      <c r="O534" s="91"/>
      <c r="P534" s="224">
        <f>O534*H534</f>
        <v>0</v>
      </c>
      <c r="Q534" s="224">
        <v>0.00107</v>
      </c>
      <c r="R534" s="224">
        <f>Q534*H534</f>
        <v>0.00214</v>
      </c>
      <c r="S534" s="224">
        <v>0</v>
      </c>
      <c r="T534" s="225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6" t="s">
        <v>248</v>
      </c>
      <c r="AT534" s="226" t="s">
        <v>143</v>
      </c>
      <c r="AU534" s="226" t="s">
        <v>85</v>
      </c>
      <c r="AY534" s="17" t="s">
        <v>141</v>
      </c>
      <c r="BE534" s="227">
        <f>IF(N534="základní",J534,0)</f>
        <v>0</v>
      </c>
      <c r="BF534" s="227">
        <f>IF(N534="snížená",J534,0)</f>
        <v>0</v>
      </c>
      <c r="BG534" s="227">
        <f>IF(N534="zákl. přenesená",J534,0)</f>
        <v>0</v>
      </c>
      <c r="BH534" s="227">
        <f>IF(N534="sníž. přenesená",J534,0)</f>
        <v>0</v>
      </c>
      <c r="BI534" s="227">
        <f>IF(N534="nulová",J534,0)</f>
        <v>0</v>
      </c>
      <c r="BJ534" s="17" t="s">
        <v>83</v>
      </c>
      <c r="BK534" s="227">
        <f>ROUND(I534*H534,2)</f>
        <v>0</v>
      </c>
      <c r="BL534" s="17" t="s">
        <v>248</v>
      </c>
      <c r="BM534" s="226" t="s">
        <v>658</v>
      </c>
    </row>
    <row r="535" s="13" customFormat="1">
      <c r="A535" s="13"/>
      <c r="B535" s="228"/>
      <c r="C535" s="229"/>
      <c r="D535" s="230" t="s">
        <v>149</v>
      </c>
      <c r="E535" s="231" t="s">
        <v>1</v>
      </c>
      <c r="F535" s="232" t="s">
        <v>651</v>
      </c>
      <c r="G535" s="229"/>
      <c r="H535" s="231" t="s">
        <v>1</v>
      </c>
      <c r="I535" s="233"/>
      <c r="J535" s="229"/>
      <c r="K535" s="229"/>
      <c r="L535" s="234"/>
      <c r="M535" s="235"/>
      <c r="N535" s="236"/>
      <c r="O535" s="236"/>
      <c r="P535" s="236"/>
      <c r="Q535" s="236"/>
      <c r="R535" s="236"/>
      <c r="S535" s="236"/>
      <c r="T535" s="237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8" t="s">
        <v>149</v>
      </c>
      <c r="AU535" s="238" t="s">
        <v>85</v>
      </c>
      <c r="AV535" s="13" t="s">
        <v>83</v>
      </c>
      <c r="AW535" s="13" t="s">
        <v>31</v>
      </c>
      <c r="AX535" s="13" t="s">
        <v>75</v>
      </c>
      <c r="AY535" s="238" t="s">
        <v>141</v>
      </c>
    </row>
    <row r="536" s="14" customFormat="1">
      <c r="A536" s="14"/>
      <c r="B536" s="239"/>
      <c r="C536" s="240"/>
      <c r="D536" s="230" t="s">
        <v>149</v>
      </c>
      <c r="E536" s="241" t="s">
        <v>1</v>
      </c>
      <c r="F536" s="242" t="s">
        <v>85</v>
      </c>
      <c r="G536" s="240"/>
      <c r="H536" s="243">
        <v>2</v>
      </c>
      <c r="I536" s="244"/>
      <c r="J536" s="240"/>
      <c r="K536" s="240"/>
      <c r="L536" s="245"/>
      <c r="M536" s="246"/>
      <c r="N536" s="247"/>
      <c r="O536" s="247"/>
      <c r="P536" s="247"/>
      <c r="Q536" s="247"/>
      <c r="R536" s="247"/>
      <c r="S536" s="247"/>
      <c r="T536" s="248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9" t="s">
        <v>149</v>
      </c>
      <c r="AU536" s="249" t="s">
        <v>85</v>
      </c>
      <c r="AV536" s="14" t="s">
        <v>85</v>
      </c>
      <c r="AW536" s="14" t="s">
        <v>31</v>
      </c>
      <c r="AX536" s="14" t="s">
        <v>83</v>
      </c>
      <c r="AY536" s="249" t="s">
        <v>141</v>
      </c>
    </row>
    <row r="537" s="2" customFormat="1" ht="21.75" customHeight="1">
      <c r="A537" s="38"/>
      <c r="B537" s="39"/>
      <c r="C537" s="215" t="s">
        <v>659</v>
      </c>
      <c r="D537" s="215" t="s">
        <v>143</v>
      </c>
      <c r="E537" s="216" t="s">
        <v>660</v>
      </c>
      <c r="F537" s="217" t="s">
        <v>661</v>
      </c>
      <c r="G537" s="218" t="s">
        <v>380</v>
      </c>
      <c r="H537" s="219">
        <v>4</v>
      </c>
      <c r="I537" s="220"/>
      <c r="J537" s="219">
        <f>ROUND(I537*H537,2)</f>
        <v>0</v>
      </c>
      <c r="K537" s="221"/>
      <c r="L537" s="44"/>
      <c r="M537" s="222" t="s">
        <v>1</v>
      </c>
      <c r="N537" s="223" t="s">
        <v>40</v>
      </c>
      <c r="O537" s="91"/>
      <c r="P537" s="224">
        <f>O537*H537</f>
        <v>0</v>
      </c>
      <c r="Q537" s="224">
        <v>0.0016800000000000001</v>
      </c>
      <c r="R537" s="224">
        <f>Q537*H537</f>
        <v>0.0067200000000000003</v>
      </c>
      <c r="S537" s="224">
        <v>0</v>
      </c>
      <c r="T537" s="225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6" t="s">
        <v>248</v>
      </c>
      <c r="AT537" s="226" t="s">
        <v>143</v>
      </c>
      <c r="AU537" s="226" t="s">
        <v>85</v>
      </c>
      <c r="AY537" s="17" t="s">
        <v>141</v>
      </c>
      <c r="BE537" s="227">
        <f>IF(N537="základní",J537,0)</f>
        <v>0</v>
      </c>
      <c r="BF537" s="227">
        <f>IF(N537="snížená",J537,0)</f>
        <v>0</v>
      </c>
      <c r="BG537" s="227">
        <f>IF(N537="zákl. přenesená",J537,0)</f>
        <v>0</v>
      </c>
      <c r="BH537" s="227">
        <f>IF(N537="sníž. přenesená",J537,0)</f>
        <v>0</v>
      </c>
      <c r="BI537" s="227">
        <f>IF(N537="nulová",J537,0)</f>
        <v>0</v>
      </c>
      <c r="BJ537" s="17" t="s">
        <v>83</v>
      </c>
      <c r="BK537" s="227">
        <f>ROUND(I537*H537,2)</f>
        <v>0</v>
      </c>
      <c r="BL537" s="17" t="s">
        <v>248</v>
      </c>
      <c r="BM537" s="226" t="s">
        <v>662</v>
      </c>
    </row>
    <row r="538" s="13" customFormat="1">
      <c r="A538" s="13"/>
      <c r="B538" s="228"/>
      <c r="C538" s="229"/>
      <c r="D538" s="230" t="s">
        <v>149</v>
      </c>
      <c r="E538" s="231" t="s">
        <v>1</v>
      </c>
      <c r="F538" s="232" t="s">
        <v>651</v>
      </c>
      <c r="G538" s="229"/>
      <c r="H538" s="231" t="s">
        <v>1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8" t="s">
        <v>149</v>
      </c>
      <c r="AU538" s="238" t="s">
        <v>85</v>
      </c>
      <c r="AV538" s="13" t="s">
        <v>83</v>
      </c>
      <c r="AW538" s="13" t="s">
        <v>31</v>
      </c>
      <c r="AX538" s="13" t="s">
        <v>75</v>
      </c>
      <c r="AY538" s="238" t="s">
        <v>141</v>
      </c>
    </row>
    <row r="539" s="14" customFormat="1">
      <c r="A539" s="14"/>
      <c r="B539" s="239"/>
      <c r="C539" s="240"/>
      <c r="D539" s="230" t="s">
        <v>149</v>
      </c>
      <c r="E539" s="241" t="s">
        <v>1</v>
      </c>
      <c r="F539" s="242" t="s">
        <v>147</v>
      </c>
      <c r="G539" s="240"/>
      <c r="H539" s="243">
        <v>4</v>
      </c>
      <c r="I539" s="244"/>
      <c r="J539" s="240"/>
      <c r="K539" s="240"/>
      <c r="L539" s="245"/>
      <c r="M539" s="246"/>
      <c r="N539" s="247"/>
      <c r="O539" s="247"/>
      <c r="P539" s="247"/>
      <c r="Q539" s="247"/>
      <c r="R539" s="247"/>
      <c r="S539" s="247"/>
      <c r="T539" s="24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9" t="s">
        <v>149</v>
      </c>
      <c r="AU539" s="249" t="s">
        <v>85</v>
      </c>
      <c r="AV539" s="14" t="s">
        <v>85</v>
      </c>
      <c r="AW539" s="14" t="s">
        <v>31</v>
      </c>
      <c r="AX539" s="14" t="s">
        <v>83</v>
      </c>
      <c r="AY539" s="249" t="s">
        <v>141</v>
      </c>
    </row>
    <row r="540" s="2" customFormat="1" ht="21.75" customHeight="1">
      <c r="A540" s="38"/>
      <c r="B540" s="39"/>
      <c r="C540" s="215" t="s">
        <v>453</v>
      </c>
      <c r="D540" s="215" t="s">
        <v>143</v>
      </c>
      <c r="E540" s="216" t="s">
        <v>663</v>
      </c>
      <c r="F540" s="217" t="s">
        <v>664</v>
      </c>
      <c r="G540" s="218" t="s">
        <v>380</v>
      </c>
      <c r="H540" s="219">
        <v>8</v>
      </c>
      <c r="I540" s="220"/>
      <c r="J540" s="219">
        <f>ROUND(I540*H540,2)</f>
        <v>0</v>
      </c>
      <c r="K540" s="221"/>
      <c r="L540" s="44"/>
      <c r="M540" s="222" t="s">
        <v>1</v>
      </c>
      <c r="N540" s="223" t="s">
        <v>40</v>
      </c>
      <c r="O540" s="91"/>
      <c r="P540" s="224">
        <f>O540*H540</f>
        <v>0</v>
      </c>
      <c r="Q540" s="224">
        <v>0.0043200000000000001</v>
      </c>
      <c r="R540" s="224">
        <f>Q540*H540</f>
        <v>0.03456</v>
      </c>
      <c r="S540" s="224">
        <v>0</v>
      </c>
      <c r="T540" s="225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6" t="s">
        <v>248</v>
      </c>
      <c r="AT540" s="226" t="s">
        <v>143</v>
      </c>
      <c r="AU540" s="226" t="s">
        <v>85</v>
      </c>
      <c r="AY540" s="17" t="s">
        <v>141</v>
      </c>
      <c r="BE540" s="227">
        <f>IF(N540="základní",J540,0)</f>
        <v>0</v>
      </c>
      <c r="BF540" s="227">
        <f>IF(N540="snížená",J540,0)</f>
        <v>0</v>
      </c>
      <c r="BG540" s="227">
        <f>IF(N540="zákl. přenesená",J540,0)</f>
        <v>0</v>
      </c>
      <c r="BH540" s="227">
        <f>IF(N540="sníž. přenesená",J540,0)</f>
        <v>0</v>
      </c>
      <c r="BI540" s="227">
        <f>IF(N540="nulová",J540,0)</f>
        <v>0</v>
      </c>
      <c r="BJ540" s="17" t="s">
        <v>83</v>
      </c>
      <c r="BK540" s="227">
        <f>ROUND(I540*H540,2)</f>
        <v>0</v>
      </c>
      <c r="BL540" s="17" t="s">
        <v>248</v>
      </c>
      <c r="BM540" s="226" t="s">
        <v>665</v>
      </c>
    </row>
    <row r="541" s="13" customFormat="1">
      <c r="A541" s="13"/>
      <c r="B541" s="228"/>
      <c r="C541" s="229"/>
      <c r="D541" s="230" t="s">
        <v>149</v>
      </c>
      <c r="E541" s="231" t="s">
        <v>1</v>
      </c>
      <c r="F541" s="232" t="s">
        <v>651</v>
      </c>
      <c r="G541" s="229"/>
      <c r="H541" s="231" t="s">
        <v>1</v>
      </c>
      <c r="I541" s="233"/>
      <c r="J541" s="229"/>
      <c r="K541" s="229"/>
      <c r="L541" s="234"/>
      <c r="M541" s="235"/>
      <c r="N541" s="236"/>
      <c r="O541" s="236"/>
      <c r="P541" s="236"/>
      <c r="Q541" s="236"/>
      <c r="R541" s="236"/>
      <c r="S541" s="236"/>
      <c r="T541" s="237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8" t="s">
        <v>149</v>
      </c>
      <c r="AU541" s="238" t="s">
        <v>85</v>
      </c>
      <c r="AV541" s="13" t="s">
        <v>83</v>
      </c>
      <c r="AW541" s="13" t="s">
        <v>31</v>
      </c>
      <c r="AX541" s="13" t="s">
        <v>75</v>
      </c>
      <c r="AY541" s="238" t="s">
        <v>141</v>
      </c>
    </row>
    <row r="542" s="14" customFormat="1">
      <c r="A542" s="14"/>
      <c r="B542" s="239"/>
      <c r="C542" s="240"/>
      <c r="D542" s="230" t="s">
        <v>149</v>
      </c>
      <c r="E542" s="241" t="s">
        <v>1</v>
      </c>
      <c r="F542" s="242" t="s">
        <v>184</v>
      </c>
      <c r="G542" s="240"/>
      <c r="H542" s="243">
        <v>8</v>
      </c>
      <c r="I542" s="244"/>
      <c r="J542" s="240"/>
      <c r="K542" s="240"/>
      <c r="L542" s="245"/>
      <c r="M542" s="246"/>
      <c r="N542" s="247"/>
      <c r="O542" s="247"/>
      <c r="P542" s="247"/>
      <c r="Q542" s="247"/>
      <c r="R542" s="247"/>
      <c r="S542" s="247"/>
      <c r="T542" s="248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9" t="s">
        <v>149</v>
      </c>
      <c r="AU542" s="249" t="s">
        <v>85</v>
      </c>
      <c r="AV542" s="14" t="s">
        <v>85</v>
      </c>
      <c r="AW542" s="14" t="s">
        <v>31</v>
      </c>
      <c r="AX542" s="14" t="s">
        <v>83</v>
      </c>
      <c r="AY542" s="249" t="s">
        <v>141</v>
      </c>
    </row>
    <row r="543" s="2" customFormat="1" ht="21.75" customHeight="1">
      <c r="A543" s="38"/>
      <c r="B543" s="39"/>
      <c r="C543" s="215" t="s">
        <v>666</v>
      </c>
      <c r="D543" s="215" t="s">
        <v>143</v>
      </c>
      <c r="E543" s="216" t="s">
        <v>667</v>
      </c>
      <c r="F543" s="217" t="s">
        <v>668</v>
      </c>
      <c r="G543" s="218" t="s">
        <v>380</v>
      </c>
      <c r="H543" s="219">
        <v>4</v>
      </c>
      <c r="I543" s="220"/>
      <c r="J543" s="219">
        <f>ROUND(I543*H543,2)</f>
        <v>0</v>
      </c>
      <c r="K543" s="221"/>
      <c r="L543" s="44"/>
      <c r="M543" s="222" t="s">
        <v>1</v>
      </c>
      <c r="N543" s="223" t="s">
        <v>40</v>
      </c>
      <c r="O543" s="91"/>
      <c r="P543" s="224">
        <f>O543*H543</f>
        <v>0</v>
      </c>
      <c r="Q543" s="224">
        <v>0.0066699999999999997</v>
      </c>
      <c r="R543" s="224">
        <f>Q543*H543</f>
        <v>0.026679999999999999</v>
      </c>
      <c r="S543" s="224">
        <v>0</v>
      </c>
      <c r="T543" s="225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6" t="s">
        <v>248</v>
      </c>
      <c r="AT543" s="226" t="s">
        <v>143</v>
      </c>
      <c r="AU543" s="226" t="s">
        <v>85</v>
      </c>
      <c r="AY543" s="17" t="s">
        <v>141</v>
      </c>
      <c r="BE543" s="227">
        <f>IF(N543="základní",J543,0)</f>
        <v>0</v>
      </c>
      <c r="BF543" s="227">
        <f>IF(N543="snížená",J543,0)</f>
        <v>0</v>
      </c>
      <c r="BG543" s="227">
        <f>IF(N543="zákl. přenesená",J543,0)</f>
        <v>0</v>
      </c>
      <c r="BH543" s="227">
        <f>IF(N543="sníž. přenesená",J543,0)</f>
        <v>0</v>
      </c>
      <c r="BI543" s="227">
        <f>IF(N543="nulová",J543,0)</f>
        <v>0</v>
      </c>
      <c r="BJ543" s="17" t="s">
        <v>83</v>
      </c>
      <c r="BK543" s="227">
        <f>ROUND(I543*H543,2)</f>
        <v>0</v>
      </c>
      <c r="BL543" s="17" t="s">
        <v>248</v>
      </c>
      <c r="BM543" s="226" t="s">
        <v>669</v>
      </c>
    </row>
    <row r="544" s="13" customFormat="1">
      <c r="A544" s="13"/>
      <c r="B544" s="228"/>
      <c r="C544" s="229"/>
      <c r="D544" s="230" t="s">
        <v>149</v>
      </c>
      <c r="E544" s="231" t="s">
        <v>1</v>
      </c>
      <c r="F544" s="232" t="s">
        <v>651</v>
      </c>
      <c r="G544" s="229"/>
      <c r="H544" s="231" t="s">
        <v>1</v>
      </c>
      <c r="I544" s="233"/>
      <c r="J544" s="229"/>
      <c r="K544" s="229"/>
      <c r="L544" s="234"/>
      <c r="M544" s="235"/>
      <c r="N544" s="236"/>
      <c r="O544" s="236"/>
      <c r="P544" s="236"/>
      <c r="Q544" s="236"/>
      <c r="R544" s="236"/>
      <c r="S544" s="236"/>
      <c r="T544" s="23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8" t="s">
        <v>149</v>
      </c>
      <c r="AU544" s="238" t="s">
        <v>85</v>
      </c>
      <c r="AV544" s="13" t="s">
        <v>83</v>
      </c>
      <c r="AW544" s="13" t="s">
        <v>31</v>
      </c>
      <c r="AX544" s="13" t="s">
        <v>75</v>
      </c>
      <c r="AY544" s="238" t="s">
        <v>141</v>
      </c>
    </row>
    <row r="545" s="14" customFormat="1">
      <c r="A545" s="14"/>
      <c r="B545" s="239"/>
      <c r="C545" s="240"/>
      <c r="D545" s="230" t="s">
        <v>149</v>
      </c>
      <c r="E545" s="241" t="s">
        <v>1</v>
      </c>
      <c r="F545" s="242" t="s">
        <v>147</v>
      </c>
      <c r="G545" s="240"/>
      <c r="H545" s="243">
        <v>4</v>
      </c>
      <c r="I545" s="244"/>
      <c r="J545" s="240"/>
      <c r="K545" s="240"/>
      <c r="L545" s="245"/>
      <c r="M545" s="246"/>
      <c r="N545" s="247"/>
      <c r="O545" s="247"/>
      <c r="P545" s="247"/>
      <c r="Q545" s="247"/>
      <c r="R545" s="247"/>
      <c r="S545" s="247"/>
      <c r="T545" s="248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9" t="s">
        <v>149</v>
      </c>
      <c r="AU545" s="249" t="s">
        <v>85</v>
      </c>
      <c r="AV545" s="14" t="s">
        <v>85</v>
      </c>
      <c r="AW545" s="14" t="s">
        <v>31</v>
      </c>
      <c r="AX545" s="14" t="s">
        <v>83</v>
      </c>
      <c r="AY545" s="249" t="s">
        <v>141</v>
      </c>
    </row>
    <row r="546" s="2" customFormat="1" ht="24.15" customHeight="1">
      <c r="A546" s="38"/>
      <c r="B546" s="39"/>
      <c r="C546" s="215" t="s">
        <v>670</v>
      </c>
      <c r="D546" s="215" t="s">
        <v>143</v>
      </c>
      <c r="E546" s="216" t="s">
        <v>671</v>
      </c>
      <c r="F546" s="217" t="s">
        <v>672</v>
      </c>
      <c r="G546" s="218" t="s">
        <v>380</v>
      </c>
      <c r="H546" s="219">
        <v>16</v>
      </c>
      <c r="I546" s="220"/>
      <c r="J546" s="219">
        <f>ROUND(I546*H546,2)</f>
        <v>0</v>
      </c>
      <c r="K546" s="221"/>
      <c r="L546" s="44"/>
      <c r="M546" s="222" t="s">
        <v>1</v>
      </c>
      <c r="N546" s="223" t="s">
        <v>40</v>
      </c>
      <c r="O546" s="91"/>
      <c r="P546" s="224">
        <f>O546*H546</f>
        <v>0</v>
      </c>
      <c r="Q546" s="224">
        <v>0.00040000000000000002</v>
      </c>
      <c r="R546" s="224">
        <f>Q546*H546</f>
        <v>0.0064000000000000003</v>
      </c>
      <c r="S546" s="224">
        <v>0</v>
      </c>
      <c r="T546" s="225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6" t="s">
        <v>248</v>
      </c>
      <c r="AT546" s="226" t="s">
        <v>143</v>
      </c>
      <c r="AU546" s="226" t="s">
        <v>85</v>
      </c>
      <c r="AY546" s="17" t="s">
        <v>141</v>
      </c>
      <c r="BE546" s="227">
        <f>IF(N546="základní",J546,0)</f>
        <v>0</v>
      </c>
      <c r="BF546" s="227">
        <f>IF(N546="snížená",J546,0)</f>
        <v>0</v>
      </c>
      <c r="BG546" s="227">
        <f>IF(N546="zákl. přenesená",J546,0)</f>
        <v>0</v>
      </c>
      <c r="BH546" s="227">
        <f>IF(N546="sníž. přenesená",J546,0)</f>
        <v>0</v>
      </c>
      <c r="BI546" s="227">
        <f>IF(N546="nulová",J546,0)</f>
        <v>0</v>
      </c>
      <c r="BJ546" s="17" t="s">
        <v>83</v>
      </c>
      <c r="BK546" s="227">
        <f>ROUND(I546*H546,2)</f>
        <v>0</v>
      </c>
      <c r="BL546" s="17" t="s">
        <v>248</v>
      </c>
      <c r="BM546" s="226" t="s">
        <v>673</v>
      </c>
    </row>
    <row r="547" s="13" customFormat="1">
      <c r="A547" s="13"/>
      <c r="B547" s="228"/>
      <c r="C547" s="229"/>
      <c r="D547" s="230" t="s">
        <v>149</v>
      </c>
      <c r="E547" s="231" t="s">
        <v>1</v>
      </c>
      <c r="F547" s="232" t="s">
        <v>651</v>
      </c>
      <c r="G547" s="229"/>
      <c r="H547" s="231" t="s">
        <v>1</v>
      </c>
      <c r="I547" s="233"/>
      <c r="J547" s="229"/>
      <c r="K547" s="229"/>
      <c r="L547" s="234"/>
      <c r="M547" s="235"/>
      <c r="N547" s="236"/>
      <c r="O547" s="236"/>
      <c r="P547" s="236"/>
      <c r="Q547" s="236"/>
      <c r="R547" s="236"/>
      <c r="S547" s="236"/>
      <c r="T547" s="237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8" t="s">
        <v>149</v>
      </c>
      <c r="AU547" s="238" t="s">
        <v>85</v>
      </c>
      <c r="AV547" s="13" t="s">
        <v>83</v>
      </c>
      <c r="AW547" s="13" t="s">
        <v>31</v>
      </c>
      <c r="AX547" s="13" t="s">
        <v>75</v>
      </c>
      <c r="AY547" s="238" t="s">
        <v>141</v>
      </c>
    </row>
    <row r="548" s="14" customFormat="1">
      <c r="A548" s="14"/>
      <c r="B548" s="239"/>
      <c r="C548" s="240"/>
      <c r="D548" s="230" t="s">
        <v>149</v>
      </c>
      <c r="E548" s="241" t="s">
        <v>1</v>
      </c>
      <c r="F548" s="242" t="s">
        <v>248</v>
      </c>
      <c r="G548" s="240"/>
      <c r="H548" s="243">
        <v>16</v>
      </c>
      <c r="I548" s="244"/>
      <c r="J548" s="240"/>
      <c r="K548" s="240"/>
      <c r="L548" s="245"/>
      <c r="M548" s="246"/>
      <c r="N548" s="247"/>
      <c r="O548" s="247"/>
      <c r="P548" s="247"/>
      <c r="Q548" s="247"/>
      <c r="R548" s="247"/>
      <c r="S548" s="247"/>
      <c r="T548" s="24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9" t="s">
        <v>149</v>
      </c>
      <c r="AU548" s="249" t="s">
        <v>85</v>
      </c>
      <c r="AV548" s="14" t="s">
        <v>85</v>
      </c>
      <c r="AW548" s="14" t="s">
        <v>31</v>
      </c>
      <c r="AX548" s="14" t="s">
        <v>83</v>
      </c>
      <c r="AY548" s="249" t="s">
        <v>141</v>
      </c>
    </row>
    <row r="549" s="2" customFormat="1" ht="24.15" customHeight="1">
      <c r="A549" s="38"/>
      <c r="B549" s="39"/>
      <c r="C549" s="215" t="s">
        <v>481</v>
      </c>
      <c r="D549" s="215" t="s">
        <v>143</v>
      </c>
      <c r="E549" s="216" t="s">
        <v>674</v>
      </c>
      <c r="F549" s="217" t="s">
        <v>675</v>
      </c>
      <c r="G549" s="218" t="s">
        <v>380</v>
      </c>
      <c r="H549" s="219">
        <v>2</v>
      </c>
      <c r="I549" s="220"/>
      <c r="J549" s="219">
        <f>ROUND(I549*H549,2)</f>
        <v>0</v>
      </c>
      <c r="K549" s="221"/>
      <c r="L549" s="44"/>
      <c r="M549" s="222" t="s">
        <v>1</v>
      </c>
      <c r="N549" s="223" t="s">
        <v>40</v>
      </c>
      <c r="O549" s="91"/>
      <c r="P549" s="224">
        <f>O549*H549</f>
        <v>0</v>
      </c>
      <c r="Q549" s="224">
        <v>0</v>
      </c>
      <c r="R549" s="224">
        <f>Q549*H549</f>
        <v>0</v>
      </c>
      <c r="S549" s="224">
        <v>0</v>
      </c>
      <c r="T549" s="225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6" t="s">
        <v>248</v>
      </c>
      <c r="AT549" s="226" t="s">
        <v>143</v>
      </c>
      <c r="AU549" s="226" t="s">
        <v>85</v>
      </c>
      <c r="AY549" s="17" t="s">
        <v>141</v>
      </c>
      <c r="BE549" s="227">
        <f>IF(N549="základní",J549,0)</f>
        <v>0</v>
      </c>
      <c r="BF549" s="227">
        <f>IF(N549="snížená",J549,0)</f>
        <v>0</v>
      </c>
      <c r="BG549" s="227">
        <f>IF(N549="zákl. přenesená",J549,0)</f>
        <v>0</v>
      </c>
      <c r="BH549" s="227">
        <f>IF(N549="sníž. přenesená",J549,0)</f>
        <v>0</v>
      </c>
      <c r="BI549" s="227">
        <f>IF(N549="nulová",J549,0)</f>
        <v>0</v>
      </c>
      <c r="BJ549" s="17" t="s">
        <v>83</v>
      </c>
      <c r="BK549" s="227">
        <f>ROUND(I549*H549,2)</f>
        <v>0</v>
      </c>
      <c r="BL549" s="17" t="s">
        <v>248</v>
      </c>
      <c r="BM549" s="226" t="s">
        <v>676</v>
      </c>
    </row>
    <row r="550" s="2" customFormat="1" ht="24.15" customHeight="1">
      <c r="A550" s="38"/>
      <c r="B550" s="39"/>
      <c r="C550" s="215" t="s">
        <v>507</v>
      </c>
      <c r="D550" s="215" t="s">
        <v>143</v>
      </c>
      <c r="E550" s="216" t="s">
        <v>677</v>
      </c>
      <c r="F550" s="217" t="s">
        <v>678</v>
      </c>
      <c r="G550" s="218" t="s">
        <v>380</v>
      </c>
      <c r="H550" s="219">
        <v>2</v>
      </c>
      <c r="I550" s="220"/>
      <c r="J550" s="219">
        <f>ROUND(I550*H550,2)</f>
        <v>0</v>
      </c>
      <c r="K550" s="221"/>
      <c r="L550" s="44"/>
      <c r="M550" s="222" t="s">
        <v>1</v>
      </c>
      <c r="N550" s="223" t="s">
        <v>40</v>
      </c>
      <c r="O550" s="91"/>
      <c r="P550" s="224">
        <f>O550*H550</f>
        <v>0</v>
      </c>
      <c r="Q550" s="224">
        <v>0</v>
      </c>
      <c r="R550" s="224">
        <f>Q550*H550</f>
        <v>0</v>
      </c>
      <c r="S550" s="224">
        <v>0</v>
      </c>
      <c r="T550" s="225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6" t="s">
        <v>248</v>
      </c>
      <c r="AT550" s="226" t="s">
        <v>143</v>
      </c>
      <c r="AU550" s="226" t="s">
        <v>85</v>
      </c>
      <c r="AY550" s="17" t="s">
        <v>141</v>
      </c>
      <c r="BE550" s="227">
        <f>IF(N550="základní",J550,0)</f>
        <v>0</v>
      </c>
      <c r="BF550" s="227">
        <f>IF(N550="snížená",J550,0)</f>
        <v>0</v>
      </c>
      <c r="BG550" s="227">
        <f>IF(N550="zákl. přenesená",J550,0)</f>
        <v>0</v>
      </c>
      <c r="BH550" s="227">
        <f>IF(N550="sníž. přenesená",J550,0)</f>
        <v>0</v>
      </c>
      <c r="BI550" s="227">
        <f>IF(N550="nulová",J550,0)</f>
        <v>0</v>
      </c>
      <c r="BJ550" s="17" t="s">
        <v>83</v>
      </c>
      <c r="BK550" s="227">
        <f>ROUND(I550*H550,2)</f>
        <v>0</v>
      </c>
      <c r="BL550" s="17" t="s">
        <v>248</v>
      </c>
      <c r="BM550" s="226" t="s">
        <v>679</v>
      </c>
    </row>
    <row r="551" s="2" customFormat="1" ht="24.15" customHeight="1">
      <c r="A551" s="38"/>
      <c r="B551" s="39"/>
      <c r="C551" s="215" t="s">
        <v>680</v>
      </c>
      <c r="D551" s="215" t="s">
        <v>143</v>
      </c>
      <c r="E551" s="216" t="s">
        <v>681</v>
      </c>
      <c r="F551" s="217" t="s">
        <v>682</v>
      </c>
      <c r="G551" s="218" t="s">
        <v>380</v>
      </c>
      <c r="H551" s="219">
        <v>4</v>
      </c>
      <c r="I551" s="220"/>
      <c r="J551" s="219">
        <f>ROUND(I551*H551,2)</f>
        <v>0</v>
      </c>
      <c r="K551" s="221"/>
      <c r="L551" s="44"/>
      <c r="M551" s="222" t="s">
        <v>1</v>
      </c>
      <c r="N551" s="223" t="s">
        <v>40</v>
      </c>
      <c r="O551" s="91"/>
      <c r="P551" s="224">
        <f>O551*H551</f>
        <v>0</v>
      </c>
      <c r="Q551" s="224">
        <v>0</v>
      </c>
      <c r="R551" s="224">
        <f>Q551*H551</f>
        <v>0</v>
      </c>
      <c r="S551" s="224">
        <v>0</v>
      </c>
      <c r="T551" s="225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6" t="s">
        <v>248</v>
      </c>
      <c r="AT551" s="226" t="s">
        <v>143</v>
      </c>
      <c r="AU551" s="226" t="s">
        <v>85</v>
      </c>
      <c r="AY551" s="17" t="s">
        <v>141</v>
      </c>
      <c r="BE551" s="227">
        <f>IF(N551="základní",J551,0)</f>
        <v>0</v>
      </c>
      <c r="BF551" s="227">
        <f>IF(N551="snížená",J551,0)</f>
        <v>0</v>
      </c>
      <c r="BG551" s="227">
        <f>IF(N551="zákl. přenesená",J551,0)</f>
        <v>0</v>
      </c>
      <c r="BH551" s="227">
        <f>IF(N551="sníž. přenesená",J551,0)</f>
        <v>0</v>
      </c>
      <c r="BI551" s="227">
        <f>IF(N551="nulová",J551,0)</f>
        <v>0</v>
      </c>
      <c r="BJ551" s="17" t="s">
        <v>83</v>
      </c>
      <c r="BK551" s="227">
        <f>ROUND(I551*H551,2)</f>
        <v>0</v>
      </c>
      <c r="BL551" s="17" t="s">
        <v>248</v>
      </c>
      <c r="BM551" s="226" t="s">
        <v>683</v>
      </c>
    </row>
    <row r="552" s="2" customFormat="1" ht="24.15" customHeight="1">
      <c r="A552" s="38"/>
      <c r="B552" s="39"/>
      <c r="C552" s="215" t="s">
        <v>684</v>
      </c>
      <c r="D552" s="215" t="s">
        <v>143</v>
      </c>
      <c r="E552" s="216" t="s">
        <v>685</v>
      </c>
      <c r="F552" s="217" t="s">
        <v>686</v>
      </c>
      <c r="G552" s="218" t="s">
        <v>380</v>
      </c>
      <c r="H552" s="219">
        <v>6</v>
      </c>
      <c r="I552" s="220"/>
      <c r="J552" s="219">
        <f>ROUND(I552*H552,2)</f>
        <v>0</v>
      </c>
      <c r="K552" s="221"/>
      <c r="L552" s="44"/>
      <c r="M552" s="222" t="s">
        <v>1</v>
      </c>
      <c r="N552" s="223" t="s">
        <v>40</v>
      </c>
      <c r="O552" s="91"/>
      <c r="P552" s="224">
        <f>O552*H552</f>
        <v>0</v>
      </c>
      <c r="Q552" s="224">
        <v>0</v>
      </c>
      <c r="R552" s="224">
        <f>Q552*H552</f>
        <v>0</v>
      </c>
      <c r="S552" s="224">
        <v>0</v>
      </c>
      <c r="T552" s="225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6" t="s">
        <v>248</v>
      </c>
      <c r="AT552" s="226" t="s">
        <v>143</v>
      </c>
      <c r="AU552" s="226" t="s">
        <v>85</v>
      </c>
      <c r="AY552" s="17" t="s">
        <v>141</v>
      </c>
      <c r="BE552" s="227">
        <f>IF(N552="základní",J552,0)</f>
        <v>0</v>
      </c>
      <c r="BF552" s="227">
        <f>IF(N552="snížená",J552,0)</f>
        <v>0</v>
      </c>
      <c r="BG552" s="227">
        <f>IF(N552="zákl. přenesená",J552,0)</f>
        <v>0</v>
      </c>
      <c r="BH552" s="227">
        <f>IF(N552="sníž. přenesená",J552,0)</f>
        <v>0</v>
      </c>
      <c r="BI552" s="227">
        <f>IF(N552="nulová",J552,0)</f>
        <v>0</v>
      </c>
      <c r="BJ552" s="17" t="s">
        <v>83</v>
      </c>
      <c r="BK552" s="227">
        <f>ROUND(I552*H552,2)</f>
        <v>0</v>
      </c>
      <c r="BL552" s="17" t="s">
        <v>248</v>
      </c>
      <c r="BM552" s="226" t="s">
        <v>687</v>
      </c>
    </row>
    <row r="553" s="2" customFormat="1" ht="24.15" customHeight="1">
      <c r="A553" s="38"/>
      <c r="B553" s="39"/>
      <c r="C553" s="215" t="s">
        <v>688</v>
      </c>
      <c r="D553" s="215" t="s">
        <v>143</v>
      </c>
      <c r="E553" s="216" t="s">
        <v>689</v>
      </c>
      <c r="F553" s="217" t="s">
        <v>690</v>
      </c>
      <c r="G553" s="218" t="s">
        <v>380</v>
      </c>
      <c r="H553" s="219">
        <v>2</v>
      </c>
      <c r="I553" s="220"/>
      <c r="J553" s="219">
        <f>ROUND(I553*H553,2)</f>
        <v>0</v>
      </c>
      <c r="K553" s="221"/>
      <c r="L553" s="44"/>
      <c r="M553" s="222" t="s">
        <v>1</v>
      </c>
      <c r="N553" s="223" t="s">
        <v>40</v>
      </c>
      <c r="O553" s="91"/>
      <c r="P553" s="224">
        <f>O553*H553</f>
        <v>0</v>
      </c>
      <c r="Q553" s="224">
        <v>0</v>
      </c>
      <c r="R553" s="224">
        <f>Q553*H553</f>
        <v>0</v>
      </c>
      <c r="S553" s="224">
        <v>0</v>
      </c>
      <c r="T553" s="225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6" t="s">
        <v>248</v>
      </c>
      <c r="AT553" s="226" t="s">
        <v>143</v>
      </c>
      <c r="AU553" s="226" t="s">
        <v>85</v>
      </c>
      <c r="AY553" s="17" t="s">
        <v>141</v>
      </c>
      <c r="BE553" s="227">
        <f>IF(N553="základní",J553,0)</f>
        <v>0</v>
      </c>
      <c r="BF553" s="227">
        <f>IF(N553="snížená",J553,0)</f>
        <v>0</v>
      </c>
      <c r="BG553" s="227">
        <f>IF(N553="zákl. přenesená",J553,0)</f>
        <v>0</v>
      </c>
      <c r="BH553" s="227">
        <f>IF(N553="sníž. přenesená",J553,0)</f>
        <v>0</v>
      </c>
      <c r="BI553" s="227">
        <f>IF(N553="nulová",J553,0)</f>
        <v>0</v>
      </c>
      <c r="BJ553" s="17" t="s">
        <v>83</v>
      </c>
      <c r="BK553" s="227">
        <f>ROUND(I553*H553,2)</f>
        <v>0</v>
      </c>
      <c r="BL553" s="17" t="s">
        <v>248</v>
      </c>
      <c r="BM553" s="226" t="s">
        <v>691</v>
      </c>
    </row>
    <row r="554" s="2" customFormat="1" ht="21.75" customHeight="1">
      <c r="A554" s="38"/>
      <c r="B554" s="39"/>
      <c r="C554" s="215" t="s">
        <v>692</v>
      </c>
      <c r="D554" s="215" t="s">
        <v>143</v>
      </c>
      <c r="E554" s="216" t="s">
        <v>693</v>
      </c>
      <c r="F554" s="217" t="s">
        <v>694</v>
      </c>
      <c r="G554" s="218" t="s">
        <v>183</v>
      </c>
      <c r="H554" s="219">
        <v>0.080000000000000002</v>
      </c>
      <c r="I554" s="220"/>
      <c r="J554" s="219">
        <f>ROUND(I554*H554,2)</f>
        <v>0</v>
      </c>
      <c r="K554" s="221"/>
      <c r="L554" s="44"/>
      <c r="M554" s="222" t="s">
        <v>1</v>
      </c>
      <c r="N554" s="223" t="s">
        <v>40</v>
      </c>
      <c r="O554" s="91"/>
      <c r="P554" s="224">
        <f>O554*H554</f>
        <v>0</v>
      </c>
      <c r="Q554" s="224">
        <v>0</v>
      </c>
      <c r="R554" s="224">
        <f>Q554*H554</f>
        <v>0</v>
      </c>
      <c r="S554" s="224">
        <v>0</v>
      </c>
      <c r="T554" s="225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6" t="s">
        <v>248</v>
      </c>
      <c r="AT554" s="226" t="s">
        <v>143</v>
      </c>
      <c r="AU554" s="226" t="s">
        <v>85</v>
      </c>
      <c r="AY554" s="17" t="s">
        <v>141</v>
      </c>
      <c r="BE554" s="227">
        <f>IF(N554="základní",J554,0)</f>
        <v>0</v>
      </c>
      <c r="BF554" s="227">
        <f>IF(N554="snížená",J554,0)</f>
        <v>0</v>
      </c>
      <c r="BG554" s="227">
        <f>IF(N554="zákl. přenesená",J554,0)</f>
        <v>0</v>
      </c>
      <c r="BH554" s="227">
        <f>IF(N554="sníž. přenesená",J554,0)</f>
        <v>0</v>
      </c>
      <c r="BI554" s="227">
        <f>IF(N554="nulová",J554,0)</f>
        <v>0</v>
      </c>
      <c r="BJ554" s="17" t="s">
        <v>83</v>
      </c>
      <c r="BK554" s="227">
        <f>ROUND(I554*H554,2)</f>
        <v>0</v>
      </c>
      <c r="BL554" s="17" t="s">
        <v>248</v>
      </c>
      <c r="BM554" s="226" t="s">
        <v>695</v>
      </c>
    </row>
    <row r="555" s="12" customFormat="1" ht="22.8" customHeight="1">
      <c r="A555" s="12"/>
      <c r="B555" s="199"/>
      <c r="C555" s="200"/>
      <c r="D555" s="201" t="s">
        <v>74</v>
      </c>
      <c r="E555" s="213" t="s">
        <v>696</v>
      </c>
      <c r="F555" s="213" t="s">
        <v>697</v>
      </c>
      <c r="G555" s="200"/>
      <c r="H555" s="200"/>
      <c r="I555" s="203"/>
      <c r="J555" s="214">
        <f>BK555</f>
        <v>0</v>
      </c>
      <c r="K555" s="200"/>
      <c r="L555" s="205"/>
      <c r="M555" s="206"/>
      <c r="N555" s="207"/>
      <c r="O555" s="207"/>
      <c r="P555" s="208">
        <f>SUM(P556:P563)</f>
        <v>0</v>
      </c>
      <c r="Q555" s="207"/>
      <c r="R555" s="208">
        <f>SUM(R556:R563)</f>
        <v>0.0035999999999999999</v>
      </c>
      <c r="S555" s="207"/>
      <c r="T555" s="209">
        <f>SUM(T556:T563)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10" t="s">
        <v>85</v>
      </c>
      <c r="AT555" s="211" t="s">
        <v>74</v>
      </c>
      <c r="AU555" s="211" t="s">
        <v>83</v>
      </c>
      <c r="AY555" s="210" t="s">
        <v>141</v>
      </c>
      <c r="BK555" s="212">
        <f>SUM(BK556:BK563)</f>
        <v>0</v>
      </c>
    </row>
    <row r="556" s="2" customFormat="1" ht="24.15" customHeight="1">
      <c r="A556" s="38"/>
      <c r="B556" s="39"/>
      <c r="C556" s="215" t="s">
        <v>698</v>
      </c>
      <c r="D556" s="215" t="s">
        <v>143</v>
      </c>
      <c r="E556" s="216" t="s">
        <v>699</v>
      </c>
      <c r="F556" s="217" t="s">
        <v>700</v>
      </c>
      <c r="G556" s="218" t="s">
        <v>410</v>
      </c>
      <c r="H556" s="219">
        <v>18</v>
      </c>
      <c r="I556" s="220"/>
      <c r="J556" s="219">
        <f>ROUND(I556*H556,2)</f>
        <v>0</v>
      </c>
      <c r="K556" s="221"/>
      <c r="L556" s="44"/>
      <c r="M556" s="222" t="s">
        <v>1</v>
      </c>
      <c r="N556" s="223" t="s">
        <v>40</v>
      </c>
      <c r="O556" s="91"/>
      <c r="P556" s="224">
        <f>O556*H556</f>
        <v>0</v>
      </c>
      <c r="Q556" s="224">
        <v>2.0000000000000002E-05</v>
      </c>
      <c r="R556" s="224">
        <f>Q556*H556</f>
        <v>0.00036000000000000002</v>
      </c>
      <c r="S556" s="224">
        <v>0</v>
      </c>
      <c r="T556" s="225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6" t="s">
        <v>248</v>
      </c>
      <c r="AT556" s="226" t="s">
        <v>143</v>
      </c>
      <c r="AU556" s="226" t="s">
        <v>85</v>
      </c>
      <c r="AY556" s="17" t="s">
        <v>141</v>
      </c>
      <c r="BE556" s="227">
        <f>IF(N556="základní",J556,0)</f>
        <v>0</v>
      </c>
      <c r="BF556" s="227">
        <f>IF(N556="snížená",J556,0)</f>
        <v>0</v>
      </c>
      <c r="BG556" s="227">
        <f>IF(N556="zákl. přenesená",J556,0)</f>
        <v>0</v>
      </c>
      <c r="BH556" s="227">
        <f>IF(N556="sníž. přenesená",J556,0)</f>
        <v>0</v>
      </c>
      <c r="BI556" s="227">
        <f>IF(N556="nulová",J556,0)</f>
        <v>0</v>
      </c>
      <c r="BJ556" s="17" t="s">
        <v>83</v>
      </c>
      <c r="BK556" s="227">
        <f>ROUND(I556*H556,2)</f>
        <v>0</v>
      </c>
      <c r="BL556" s="17" t="s">
        <v>248</v>
      </c>
      <c r="BM556" s="226" t="s">
        <v>701</v>
      </c>
    </row>
    <row r="557" s="13" customFormat="1">
      <c r="A557" s="13"/>
      <c r="B557" s="228"/>
      <c r="C557" s="229"/>
      <c r="D557" s="230" t="s">
        <v>149</v>
      </c>
      <c r="E557" s="231" t="s">
        <v>1</v>
      </c>
      <c r="F557" s="232" t="s">
        <v>598</v>
      </c>
      <c r="G557" s="229"/>
      <c r="H557" s="231" t="s">
        <v>1</v>
      </c>
      <c r="I557" s="233"/>
      <c r="J557" s="229"/>
      <c r="K557" s="229"/>
      <c r="L557" s="234"/>
      <c r="M557" s="235"/>
      <c r="N557" s="236"/>
      <c r="O557" s="236"/>
      <c r="P557" s="236"/>
      <c r="Q557" s="236"/>
      <c r="R557" s="236"/>
      <c r="S557" s="236"/>
      <c r="T557" s="237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8" t="s">
        <v>149</v>
      </c>
      <c r="AU557" s="238" t="s">
        <v>85</v>
      </c>
      <c r="AV557" s="13" t="s">
        <v>83</v>
      </c>
      <c r="AW557" s="13" t="s">
        <v>31</v>
      </c>
      <c r="AX557" s="13" t="s">
        <v>75</v>
      </c>
      <c r="AY557" s="238" t="s">
        <v>141</v>
      </c>
    </row>
    <row r="558" s="14" customFormat="1">
      <c r="A558" s="14"/>
      <c r="B558" s="239"/>
      <c r="C558" s="240"/>
      <c r="D558" s="230" t="s">
        <v>149</v>
      </c>
      <c r="E558" s="241" t="s">
        <v>1</v>
      </c>
      <c r="F558" s="242" t="s">
        <v>702</v>
      </c>
      <c r="G558" s="240"/>
      <c r="H558" s="243">
        <v>18</v>
      </c>
      <c r="I558" s="244"/>
      <c r="J558" s="240"/>
      <c r="K558" s="240"/>
      <c r="L558" s="245"/>
      <c r="M558" s="246"/>
      <c r="N558" s="247"/>
      <c r="O558" s="247"/>
      <c r="P558" s="247"/>
      <c r="Q558" s="247"/>
      <c r="R558" s="247"/>
      <c r="S558" s="247"/>
      <c r="T558" s="248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9" t="s">
        <v>149</v>
      </c>
      <c r="AU558" s="249" t="s">
        <v>85</v>
      </c>
      <c r="AV558" s="14" t="s">
        <v>85</v>
      </c>
      <c r="AW558" s="14" t="s">
        <v>31</v>
      </c>
      <c r="AX558" s="14" t="s">
        <v>83</v>
      </c>
      <c r="AY558" s="249" t="s">
        <v>141</v>
      </c>
    </row>
    <row r="559" s="2" customFormat="1" ht="24.15" customHeight="1">
      <c r="A559" s="38"/>
      <c r="B559" s="39"/>
      <c r="C559" s="215" t="s">
        <v>703</v>
      </c>
      <c r="D559" s="215" t="s">
        <v>143</v>
      </c>
      <c r="E559" s="216" t="s">
        <v>704</v>
      </c>
      <c r="F559" s="217" t="s">
        <v>705</v>
      </c>
      <c r="G559" s="218" t="s">
        <v>410</v>
      </c>
      <c r="H559" s="219">
        <v>18</v>
      </c>
      <c r="I559" s="220"/>
      <c r="J559" s="219">
        <f>ROUND(I559*H559,2)</f>
        <v>0</v>
      </c>
      <c r="K559" s="221"/>
      <c r="L559" s="44"/>
      <c r="M559" s="222" t="s">
        <v>1</v>
      </c>
      <c r="N559" s="223" t="s">
        <v>40</v>
      </c>
      <c r="O559" s="91"/>
      <c r="P559" s="224">
        <f>O559*H559</f>
        <v>0</v>
      </c>
      <c r="Q559" s="224">
        <v>2.0000000000000002E-05</v>
      </c>
      <c r="R559" s="224">
        <f>Q559*H559</f>
        <v>0.00036000000000000002</v>
      </c>
      <c r="S559" s="224">
        <v>0</v>
      </c>
      <c r="T559" s="225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6" t="s">
        <v>248</v>
      </c>
      <c r="AT559" s="226" t="s">
        <v>143</v>
      </c>
      <c r="AU559" s="226" t="s">
        <v>85</v>
      </c>
      <c r="AY559" s="17" t="s">
        <v>141</v>
      </c>
      <c r="BE559" s="227">
        <f>IF(N559="základní",J559,0)</f>
        <v>0</v>
      </c>
      <c r="BF559" s="227">
        <f>IF(N559="snížená",J559,0)</f>
        <v>0</v>
      </c>
      <c r="BG559" s="227">
        <f>IF(N559="zákl. přenesená",J559,0)</f>
        <v>0</v>
      </c>
      <c r="BH559" s="227">
        <f>IF(N559="sníž. přenesená",J559,0)</f>
        <v>0</v>
      </c>
      <c r="BI559" s="227">
        <f>IF(N559="nulová",J559,0)</f>
        <v>0</v>
      </c>
      <c r="BJ559" s="17" t="s">
        <v>83</v>
      </c>
      <c r="BK559" s="227">
        <f>ROUND(I559*H559,2)</f>
        <v>0</v>
      </c>
      <c r="BL559" s="17" t="s">
        <v>248</v>
      </c>
      <c r="BM559" s="226" t="s">
        <v>706</v>
      </c>
    </row>
    <row r="560" s="2" customFormat="1" ht="24.15" customHeight="1">
      <c r="A560" s="38"/>
      <c r="B560" s="39"/>
      <c r="C560" s="215" t="s">
        <v>707</v>
      </c>
      <c r="D560" s="215" t="s">
        <v>143</v>
      </c>
      <c r="E560" s="216" t="s">
        <v>708</v>
      </c>
      <c r="F560" s="217" t="s">
        <v>709</v>
      </c>
      <c r="G560" s="218" t="s">
        <v>410</v>
      </c>
      <c r="H560" s="219">
        <v>36</v>
      </c>
      <c r="I560" s="220"/>
      <c r="J560" s="219">
        <f>ROUND(I560*H560,2)</f>
        <v>0</v>
      </c>
      <c r="K560" s="221"/>
      <c r="L560" s="44"/>
      <c r="M560" s="222" t="s">
        <v>1</v>
      </c>
      <c r="N560" s="223" t="s">
        <v>40</v>
      </c>
      <c r="O560" s="91"/>
      <c r="P560" s="224">
        <f>O560*H560</f>
        <v>0</v>
      </c>
      <c r="Q560" s="224">
        <v>4.0000000000000003E-05</v>
      </c>
      <c r="R560" s="224">
        <f>Q560*H560</f>
        <v>0.0014400000000000001</v>
      </c>
      <c r="S560" s="224">
        <v>0</v>
      </c>
      <c r="T560" s="225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26" t="s">
        <v>248</v>
      </c>
      <c r="AT560" s="226" t="s">
        <v>143</v>
      </c>
      <c r="AU560" s="226" t="s">
        <v>85</v>
      </c>
      <c r="AY560" s="17" t="s">
        <v>141</v>
      </c>
      <c r="BE560" s="227">
        <f>IF(N560="základní",J560,0)</f>
        <v>0</v>
      </c>
      <c r="BF560" s="227">
        <f>IF(N560="snížená",J560,0)</f>
        <v>0</v>
      </c>
      <c r="BG560" s="227">
        <f>IF(N560="zákl. přenesená",J560,0)</f>
        <v>0</v>
      </c>
      <c r="BH560" s="227">
        <f>IF(N560="sníž. přenesená",J560,0)</f>
        <v>0</v>
      </c>
      <c r="BI560" s="227">
        <f>IF(N560="nulová",J560,0)</f>
        <v>0</v>
      </c>
      <c r="BJ560" s="17" t="s">
        <v>83</v>
      </c>
      <c r="BK560" s="227">
        <f>ROUND(I560*H560,2)</f>
        <v>0</v>
      </c>
      <c r="BL560" s="17" t="s">
        <v>248</v>
      </c>
      <c r="BM560" s="226" t="s">
        <v>710</v>
      </c>
    </row>
    <row r="561" s="13" customFormat="1">
      <c r="A561" s="13"/>
      <c r="B561" s="228"/>
      <c r="C561" s="229"/>
      <c r="D561" s="230" t="s">
        <v>149</v>
      </c>
      <c r="E561" s="231" t="s">
        <v>1</v>
      </c>
      <c r="F561" s="232" t="s">
        <v>598</v>
      </c>
      <c r="G561" s="229"/>
      <c r="H561" s="231" t="s">
        <v>1</v>
      </c>
      <c r="I561" s="233"/>
      <c r="J561" s="229"/>
      <c r="K561" s="229"/>
      <c r="L561" s="234"/>
      <c r="M561" s="235"/>
      <c r="N561" s="236"/>
      <c r="O561" s="236"/>
      <c r="P561" s="236"/>
      <c r="Q561" s="236"/>
      <c r="R561" s="236"/>
      <c r="S561" s="236"/>
      <c r="T561" s="237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8" t="s">
        <v>149</v>
      </c>
      <c r="AU561" s="238" t="s">
        <v>85</v>
      </c>
      <c r="AV561" s="13" t="s">
        <v>83</v>
      </c>
      <c r="AW561" s="13" t="s">
        <v>31</v>
      </c>
      <c r="AX561" s="13" t="s">
        <v>75</v>
      </c>
      <c r="AY561" s="238" t="s">
        <v>141</v>
      </c>
    </row>
    <row r="562" s="14" customFormat="1">
      <c r="A562" s="14"/>
      <c r="B562" s="239"/>
      <c r="C562" s="240"/>
      <c r="D562" s="230" t="s">
        <v>149</v>
      </c>
      <c r="E562" s="241" t="s">
        <v>1</v>
      </c>
      <c r="F562" s="242" t="s">
        <v>711</v>
      </c>
      <c r="G562" s="240"/>
      <c r="H562" s="243">
        <v>36</v>
      </c>
      <c r="I562" s="244"/>
      <c r="J562" s="240"/>
      <c r="K562" s="240"/>
      <c r="L562" s="245"/>
      <c r="M562" s="246"/>
      <c r="N562" s="247"/>
      <c r="O562" s="247"/>
      <c r="P562" s="247"/>
      <c r="Q562" s="247"/>
      <c r="R562" s="247"/>
      <c r="S562" s="247"/>
      <c r="T562" s="248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9" t="s">
        <v>149</v>
      </c>
      <c r="AU562" s="249" t="s">
        <v>85</v>
      </c>
      <c r="AV562" s="14" t="s">
        <v>85</v>
      </c>
      <c r="AW562" s="14" t="s">
        <v>31</v>
      </c>
      <c r="AX562" s="14" t="s">
        <v>83</v>
      </c>
      <c r="AY562" s="249" t="s">
        <v>141</v>
      </c>
    </row>
    <row r="563" s="2" customFormat="1" ht="24.15" customHeight="1">
      <c r="A563" s="38"/>
      <c r="B563" s="39"/>
      <c r="C563" s="215" t="s">
        <v>712</v>
      </c>
      <c r="D563" s="215" t="s">
        <v>143</v>
      </c>
      <c r="E563" s="216" t="s">
        <v>713</v>
      </c>
      <c r="F563" s="217" t="s">
        <v>714</v>
      </c>
      <c r="G563" s="218" t="s">
        <v>410</v>
      </c>
      <c r="H563" s="219">
        <v>36</v>
      </c>
      <c r="I563" s="220"/>
      <c r="J563" s="219">
        <f>ROUND(I563*H563,2)</f>
        <v>0</v>
      </c>
      <c r="K563" s="221"/>
      <c r="L563" s="44"/>
      <c r="M563" s="222" t="s">
        <v>1</v>
      </c>
      <c r="N563" s="223" t="s">
        <v>40</v>
      </c>
      <c r="O563" s="91"/>
      <c r="P563" s="224">
        <f>O563*H563</f>
        <v>0</v>
      </c>
      <c r="Q563" s="224">
        <v>4.0000000000000003E-05</v>
      </c>
      <c r="R563" s="224">
        <f>Q563*H563</f>
        <v>0.0014400000000000001</v>
      </c>
      <c r="S563" s="224">
        <v>0</v>
      </c>
      <c r="T563" s="225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6" t="s">
        <v>248</v>
      </c>
      <c r="AT563" s="226" t="s">
        <v>143</v>
      </c>
      <c r="AU563" s="226" t="s">
        <v>85</v>
      </c>
      <c r="AY563" s="17" t="s">
        <v>141</v>
      </c>
      <c r="BE563" s="227">
        <f>IF(N563="základní",J563,0)</f>
        <v>0</v>
      </c>
      <c r="BF563" s="227">
        <f>IF(N563="snížená",J563,0)</f>
        <v>0</v>
      </c>
      <c r="BG563" s="227">
        <f>IF(N563="zákl. přenesená",J563,0)</f>
        <v>0</v>
      </c>
      <c r="BH563" s="227">
        <f>IF(N563="sníž. přenesená",J563,0)</f>
        <v>0</v>
      </c>
      <c r="BI563" s="227">
        <f>IF(N563="nulová",J563,0)</f>
        <v>0</v>
      </c>
      <c r="BJ563" s="17" t="s">
        <v>83</v>
      </c>
      <c r="BK563" s="227">
        <f>ROUND(I563*H563,2)</f>
        <v>0</v>
      </c>
      <c r="BL563" s="17" t="s">
        <v>248</v>
      </c>
      <c r="BM563" s="226" t="s">
        <v>715</v>
      </c>
    </row>
    <row r="564" s="12" customFormat="1" ht="22.8" customHeight="1">
      <c r="A564" s="12"/>
      <c r="B564" s="199"/>
      <c r="C564" s="200"/>
      <c r="D564" s="201" t="s">
        <v>74</v>
      </c>
      <c r="E564" s="213" t="s">
        <v>716</v>
      </c>
      <c r="F564" s="213" t="s">
        <v>717</v>
      </c>
      <c r="G564" s="200"/>
      <c r="H564" s="200"/>
      <c r="I564" s="203"/>
      <c r="J564" s="214">
        <f>BK564</f>
        <v>0</v>
      </c>
      <c r="K564" s="200"/>
      <c r="L564" s="205"/>
      <c r="M564" s="206"/>
      <c r="N564" s="207"/>
      <c r="O564" s="207"/>
      <c r="P564" s="208">
        <f>SUM(P565:P589)</f>
        <v>0</v>
      </c>
      <c r="Q564" s="207"/>
      <c r="R564" s="208">
        <f>SUM(R565:R589)</f>
        <v>0.020860000000000004</v>
      </c>
      <c r="S564" s="207"/>
      <c r="T564" s="209">
        <f>SUM(T565:T589)</f>
        <v>2.3220800000000001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10" t="s">
        <v>85</v>
      </c>
      <c r="AT564" s="211" t="s">
        <v>74</v>
      </c>
      <c r="AU564" s="211" t="s">
        <v>83</v>
      </c>
      <c r="AY564" s="210" t="s">
        <v>141</v>
      </c>
      <c r="BK564" s="212">
        <f>SUM(BK565:BK589)</f>
        <v>0</v>
      </c>
    </row>
    <row r="565" s="2" customFormat="1" ht="16.5" customHeight="1">
      <c r="A565" s="38"/>
      <c r="B565" s="39"/>
      <c r="C565" s="215" t="s">
        <v>718</v>
      </c>
      <c r="D565" s="215" t="s">
        <v>143</v>
      </c>
      <c r="E565" s="216" t="s">
        <v>719</v>
      </c>
      <c r="F565" s="217" t="s">
        <v>720</v>
      </c>
      <c r="G565" s="218" t="s">
        <v>158</v>
      </c>
      <c r="H565" s="219">
        <v>1</v>
      </c>
      <c r="I565" s="220"/>
      <c r="J565" s="219">
        <f>ROUND(I565*H565,2)</f>
        <v>0</v>
      </c>
      <c r="K565" s="221"/>
      <c r="L565" s="44"/>
      <c r="M565" s="222" t="s">
        <v>1</v>
      </c>
      <c r="N565" s="223" t="s">
        <v>40</v>
      </c>
      <c r="O565" s="91"/>
      <c r="P565" s="224">
        <f>O565*H565</f>
        <v>0</v>
      </c>
      <c r="Q565" s="224">
        <v>0</v>
      </c>
      <c r="R565" s="224">
        <f>Q565*H565</f>
        <v>0</v>
      </c>
      <c r="S565" s="224">
        <v>0</v>
      </c>
      <c r="T565" s="225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26" t="s">
        <v>248</v>
      </c>
      <c r="AT565" s="226" t="s">
        <v>143</v>
      </c>
      <c r="AU565" s="226" t="s">
        <v>85</v>
      </c>
      <c r="AY565" s="17" t="s">
        <v>141</v>
      </c>
      <c r="BE565" s="227">
        <f>IF(N565="základní",J565,0)</f>
        <v>0</v>
      </c>
      <c r="BF565" s="227">
        <f>IF(N565="snížená",J565,0)</f>
        <v>0</v>
      </c>
      <c r="BG565" s="227">
        <f>IF(N565="zákl. přenesená",J565,0)</f>
        <v>0</v>
      </c>
      <c r="BH565" s="227">
        <f>IF(N565="sníž. přenesená",J565,0)</f>
        <v>0</v>
      </c>
      <c r="BI565" s="227">
        <f>IF(N565="nulová",J565,0)</f>
        <v>0</v>
      </c>
      <c r="BJ565" s="17" t="s">
        <v>83</v>
      </c>
      <c r="BK565" s="227">
        <f>ROUND(I565*H565,2)</f>
        <v>0</v>
      </c>
      <c r="BL565" s="17" t="s">
        <v>248</v>
      </c>
      <c r="BM565" s="226" t="s">
        <v>721</v>
      </c>
    </row>
    <row r="566" s="2" customFormat="1" ht="16.5" customHeight="1">
      <c r="A566" s="38"/>
      <c r="B566" s="39"/>
      <c r="C566" s="215" t="s">
        <v>722</v>
      </c>
      <c r="D566" s="215" t="s">
        <v>143</v>
      </c>
      <c r="E566" s="216" t="s">
        <v>723</v>
      </c>
      <c r="F566" s="217" t="s">
        <v>724</v>
      </c>
      <c r="G566" s="218" t="s">
        <v>410</v>
      </c>
      <c r="H566" s="219">
        <v>88</v>
      </c>
      <c r="I566" s="220"/>
      <c r="J566" s="219">
        <f>ROUND(I566*H566,2)</f>
        <v>0</v>
      </c>
      <c r="K566" s="221"/>
      <c r="L566" s="44"/>
      <c r="M566" s="222" t="s">
        <v>1</v>
      </c>
      <c r="N566" s="223" t="s">
        <v>40</v>
      </c>
      <c r="O566" s="91"/>
      <c r="P566" s="224">
        <f>O566*H566</f>
        <v>0</v>
      </c>
      <c r="Q566" s="224">
        <v>2.0000000000000002E-05</v>
      </c>
      <c r="R566" s="224">
        <f>Q566*H566</f>
        <v>0.0017600000000000001</v>
      </c>
      <c r="S566" s="224">
        <v>0.0032000000000000002</v>
      </c>
      <c r="T566" s="225">
        <f>S566*H566</f>
        <v>0.28160000000000002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6" t="s">
        <v>248</v>
      </c>
      <c r="AT566" s="226" t="s">
        <v>143</v>
      </c>
      <c r="AU566" s="226" t="s">
        <v>85</v>
      </c>
      <c r="AY566" s="17" t="s">
        <v>141</v>
      </c>
      <c r="BE566" s="227">
        <f>IF(N566="základní",J566,0)</f>
        <v>0</v>
      </c>
      <c r="BF566" s="227">
        <f>IF(N566="snížená",J566,0)</f>
        <v>0</v>
      </c>
      <c r="BG566" s="227">
        <f>IF(N566="zákl. přenesená",J566,0)</f>
        <v>0</v>
      </c>
      <c r="BH566" s="227">
        <f>IF(N566="sníž. přenesená",J566,0)</f>
        <v>0</v>
      </c>
      <c r="BI566" s="227">
        <f>IF(N566="nulová",J566,0)</f>
        <v>0</v>
      </c>
      <c r="BJ566" s="17" t="s">
        <v>83</v>
      </c>
      <c r="BK566" s="227">
        <f>ROUND(I566*H566,2)</f>
        <v>0</v>
      </c>
      <c r="BL566" s="17" t="s">
        <v>248</v>
      </c>
      <c r="BM566" s="226" t="s">
        <v>725</v>
      </c>
    </row>
    <row r="567" s="14" customFormat="1">
      <c r="A567" s="14"/>
      <c r="B567" s="239"/>
      <c r="C567" s="240"/>
      <c r="D567" s="230" t="s">
        <v>149</v>
      </c>
      <c r="E567" s="241" t="s">
        <v>1</v>
      </c>
      <c r="F567" s="242" t="s">
        <v>642</v>
      </c>
      <c r="G567" s="240"/>
      <c r="H567" s="243">
        <v>88</v>
      </c>
      <c r="I567" s="244"/>
      <c r="J567" s="240"/>
      <c r="K567" s="240"/>
      <c r="L567" s="245"/>
      <c r="M567" s="246"/>
      <c r="N567" s="247"/>
      <c r="O567" s="247"/>
      <c r="P567" s="247"/>
      <c r="Q567" s="247"/>
      <c r="R567" s="247"/>
      <c r="S567" s="247"/>
      <c r="T567" s="248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9" t="s">
        <v>149</v>
      </c>
      <c r="AU567" s="249" t="s">
        <v>85</v>
      </c>
      <c r="AV567" s="14" t="s">
        <v>85</v>
      </c>
      <c r="AW567" s="14" t="s">
        <v>31</v>
      </c>
      <c r="AX567" s="14" t="s">
        <v>83</v>
      </c>
      <c r="AY567" s="249" t="s">
        <v>141</v>
      </c>
    </row>
    <row r="568" s="2" customFormat="1" ht="16.5" customHeight="1">
      <c r="A568" s="38"/>
      <c r="B568" s="39"/>
      <c r="C568" s="215" t="s">
        <v>726</v>
      </c>
      <c r="D568" s="215" t="s">
        <v>143</v>
      </c>
      <c r="E568" s="216" t="s">
        <v>727</v>
      </c>
      <c r="F568" s="217" t="s">
        <v>728</v>
      </c>
      <c r="G568" s="218" t="s">
        <v>410</v>
      </c>
      <c r="H568" s="219">
        <v>86</v>
      </c>
      <c r="I568" s="220"/>
      <c r="J568" s="219">
        <f>ROUND(I568*H568,2)</f>
        <v>0</v>
      </c>
      <c r="K568" s="221"/>
      <c r="L568" s="44"/>
      <c r="M568" s="222" t="s">
        <v>1</v>
      </c>
      <c r="N568" s="223" t="s">
        <v>40</v>
      </c>
      <c r="O568" s="91"/>
      <c r="P568" s="224">
        <f>O568*H568</f>
        <v>0</v>
      </c>
      <c r="Q568" s="224">
        <v>5.0000000000000002E-05</v>
      </c>
      <c r="R568" s="224">
        <f>Q568*H568</f>
        <v>0.0043</v>
      </c>
      <c r="S568" s="224">
        <v>0.0053200000000000001</v>
      </c>
      <c r="T568" s="225">
        <f>S568*H568</f>
        <v>0.45751999999999998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6" t="s">
        <v>248</v>
      </c>
      <c r="AT568" s="226" t="s">
        <v>143</v>
      </c>
      <c r="AU568" s="226" t="s">
        <v>85</v>
      </c>
      <c r="AY568" s="17" t="s">
        <v>141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17" t="s">
        <v>83</v>
      </c>
      <c r="BK568" s="227">
        <f>ROUND(I568*H568,2)</f>
        <v>0</v>
      </c>
      <c r="BL568" s="17" t="s">
        <v>248</v>
      </c>
      <c r="BM568" s="226" t="s">
        <v>729</v>
      </c>
    </row>
    <row r="569" s="14" customFormat="1">
      <c r="A569" s="14"/>
      <c r="B569" s="239"/>
      <c r="C569" s="240"/>
      <c r="D569" s="230" t="s">
        <v>149</v>
      </c>
      <c r="E569" s="241" t="s">
        <v>1</v>
      </c>
      <c r="F569" s="242" t="s">
        <v>635</v>
      </c>
      <c r="G569" s="240"/>
      <c r="H569" s="243">
        <v>86</v>
      </c>
      <c r="I569" s="244"/>
      <c r="J569" s="240"/>
      <c r="K569" s="240"/>
      <c r="L569" s="245"/>
      <c r="M569" s="246"/>
      <c r="N569" s="247"/>
      <c r="O569" s="247"/>
      <c r="P569" s="247"/>
      <c r="Q569" s="247"/>
      <c r="R569" s="247"/>
      <c r="S569" s="247"/>
      <c r="T569" s="24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9" t="s">
        <v>149</v>
      </c>
      <c r="AU569" s="249" t="s">
        <v>85</v>
      </c>
      <c r="AV569" s="14" t="s">
        <v>85</v>
      </c>
      <c r="AW569" s="14" t="s">
        <v>31</v>
      </c>
      <c r="AX569" s="14" t="s">
        <v>83</v>
      </c>
      <c r="AY569" s="249" t="s">
        <v>141</v>
      </c>
    </row>
    <row r="570" s="2" customFormat="1" ht="16.5" customHeight="1">
      <c r="A570" s="38"/>
      <c r="B570" s="39"/>
      <c r="C570" s="215" t="s">
        <v>730</v>
      </c>
      <c r="D570" s="215" t="s">
        <v>143</v>
      </c>
      <c r="E570" s="216" t="s">
        <v>731</v>
      </c>
      <c r="F570" s="217" t="s">
        <v>732</v>
      </c>
      <c r="G570" s="218" t="s">
        <v>410</v>
      </c>
      <c r="H570" s="219">
        <v>88</v>
      </c>
      <c r="I570" s="220"/>
      <c r="J570" s="219">
        <f>ROUND(I570*H570,2)</f>
        <v>0</v>
      </c>
      <c r="K570" s="221"/>
      <c r="L570" s="44"/>
      <c r="M570" s="222" t="s">
        <v>1</v>
      </c>
      <c r="N570" s="223" t="s">
        <v>40</v>
      </c>
      <c r="O570" s="91"/>
      <c r="P570" s="224">
        <f>O570*H570</f>
        <v>0</v>
      </c>
      <c r="Q570" s="224">
        <v>9.0000000000000006E-05</v>
      </c>
      <c r="R570" s="224">
        <f>Q570*H570</f>
        <v>0.00792</v>
      </c>
      <c r="S570" s="224">
        <v>0.0085800000000000008</v>
      </c>
      <c r="T570" s="225">
        <f>S570*H570</f>
        <v>0.75504000000000004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6" t="s">
        <v>248</v>
      </c>
      <c r="AT570" s="226" t="s">
        <v>143</v>
      </c>
      <c r="AU570" s="226" t="s">
        <v>85</v>
      </c>
      <c r="AY570" s="17" t="s">
        <v>141</v>
      </c>
      <c r="BE570" s="227">
        <f>IF(N570="základní",J570,0)</f>
        <v>0</v>
      </c>
      <c r="BF570" s="227">
        <f>IF(N570="snížená",J570,0)</f>
        <v>0</v>
      </c>
      <c r="BG570" s="227">
        <f>IF(N570="zákl. přenesená",J570,0)</f>
        <v>0</v>
      </c>
      <c r="BH570" s="227">
        <f>IF(N570="sníž. přenesená",J570,0)</f>
        <v>0</v>
      </c>
      <c r="BI570" s="227">
        <f>IF(N570="nulová",J570,0)</f>
        <v>0</v>
      </c>
      <c r="BJ570" s="17" t="s">
        <v>83</v>
      </c>
      <c r="BK570" s="227">
        <f>ROUND(I570*H570,2)</f>
        <v>0</v>
      </c>
      <c r="BL570" s="17" t="s">
        <v>248</v>
      </c>
      <c r="BM570" s="226" t="s">
        <v>733</v>
      </c>
    </row>
    <row r="571" s="14" customFormat="1">
      <c r="A571" s="14"/>
      <c r="B571" s="239"/>
      <c r="C571" s="240"/>
      <c r="D571" s="230" t="s">
        <v>149</v>
      </c>
      <c r="E571" s="241" t="s">
        <v>1</v>
      </c>
      <c r="F571" s="242" t="s">
        <v>642</v>
      </c>
      <c r="G571" s="240"/>
      <c r="H571" s="243">
        <v>88</v>
      </c>
      <c r="I571" s="244"/>
      <c r="J571" s="240"/>
      <c r="K571" s="240"/>
      <c r="L571" s="245"/>
      <c r="M571" s="246"/>
      <c r="N571" s="247"/>
      <c r="O571" s="247"/>
      <c r="P571" s="247"/>
      <c r="Q571" s="247"/>
      <c r="R571" s="247"/>
      <c r="S571" s="247"/>
      <c r="T571" s="248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9" t="s">
        <v>149</v>
      </c>
      <c r="AU571" s="249" t="s">
        <v>85</v>
      </c>
      <c r="AV571" s="14" t="s">
        <v>85</v>
      </c>
      <c r="AW571" s="14" t="s">
        <v>31</v>
      </c>
      <c r="AX571" s="14" t="s">
        <v>83</v>
      </c>
      <c r="AY571" s="249" t="s">
        <v>141</v>
      </c>
    </row>
    <row r="572" s="2" customFormat="1" ht="21.75" customHeight="1">
      <c r="A572" s="38"/>
      <c r="B572" s="39"/>
      <c r="C572" s="215" t="s">
        <v>734</v>
      </c>
      <c r="D572" s="215" t="s">
        <v>143</v>
      </c>
      <c r="E572" s="216" t="s">
        <v>735</v>
      </c>
      <c r="F572" s="217" t="s">
        <v>736</v>
      </c>
      <c r="G572" s="218" t="s">
        <v>410</v>
      </c>
      <c r="H572" s="219">
        <v>28</v>
      </c>
      <c r="I572" s="220"/>
      <c r="J572" s="219">
        <f>ROUND(I572*H572,2)</f>
        <v>0</v>
      </c>
      <c r="K572" s="221"/>
      <c r="L572" s="44"/>
      <c r="M572" s="222" t="s">
        <v>1</v>
      </c>
      <c r="N572" s="223" t="s">
        <v>40</v>
      </c>
      <c r="O572" s="91"/>
      <c r="P572" s="224">
        <f>O572*H572</f>
        <v>0</v>
      </c>
      <c r="Q572" s="224">
        <v>9.0000000000000006E-05</v>
      </c>
      <c r="R572" s="224">
        <f>Q572*H572</f>
        <v>0.0025200000000000001</v>
      </c>
      <c r="S572" s="224">
        <v>0.0085800000000000008</v>
      </c>
      <c r="T572" s="225">
        <f>S572*H572</f>
        <v>0.24024000000000001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6" t="s">
        <v>248</v>
      </c>
      <c r="AT572" s="226" t="s">
        <v>143</v>
      </c>
      <c r="AU572" s="226" t="s">
        <v>85</v>
      </c>
      <c r="AY572" s="17" t="s">
        <v>141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17" t="s">
        <v>83</v>
      </c>
      <c r="BK572" s="227">
        <f>ROUND(I572*H572,2)</f>
        <v>0</v>
      </c>
      <c r="BL572" s="17" t="s">
        <v>248</v>
      </c>
      <c r="BM572" s="226" t="s">
        <v>737</v>
      </c>
    </row>
    <row r="573" s="14" customFormat="1">
      <c r="A573" s="14"/>
      <c r="B573" s="239"/>
      <c r="C573" s="240"/>
      <c r="D573" s="230" t="s">
        <v>149</v>
      </c>
      <c r="E573" s="241" t="s">
        <v>1</v>
      </c>
      <c r="F573" s="242" t="s">
        <v>320</v>
      </c>
      <c r="G573" s="240"/>
      <c r="H573" s="243">
        <v>28</v>
      </c>
      <c r="I573" s="244"/>
      <c r="J573" s="240"/>
      <c r="K573" s="240"/>
      <c r="L573" s="245"/>
      <c r="M573" s="246"/>
      <c r="N573" s="247"/>
      <c r="O573" s="247"/>
      <c r="P573" s="247"/>
      <c r="Q573" s="247"/>
      <c r="R573" s="247"/>
      <c r="S573" s="247"/>
      <c r="T573" s="248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9" t="s">
        <v>149</v>
      </c>
      <c r="AU573" s="249" t="s">
        <v>85</v>
      </c>
      <c r="AV573" s="14" t="s">
        <v>85</v>
      </c>
      <c r="AW573" s="14" t="s">
        <v>31</v>
      </c>
      <c r="AX573" s="14" t="s">
        <v>83</v>
      </c>
      <c r="AY573" s="249" t="s">
        <v>141</v>
      </c>
    </row>
    <row r="574" s="2" customFormat="1" ht="24.15" customHeight="1">
      <c r="A574" s="38"/>
      <c r="B574" s="39"/>
      <c r="C574" s="215" t="s">
        <v>738</v>
      </c>
      <c r="D574" s="215" t="s">
        <v>143</v>
      </c>
      <c r="E574" s="216" t="s">
        <v>739</v>
      </c>
      <c r="F574" s="217" t="s">
        <v>740</v>
      </c>
      <c r="G574" s="218" t="s">
        <v>380</v>
      </c>
      <c r="H574" s="219">
        <v>18</v>
      </c>
      <c r="I574" s="220"/>
      <c r="J574" s="219">
        <f>ROUND(I574*H574,2)</f>
        <v>0</v>
      </c>
      <c r="K574" s="221"/>
      <c r="L574" s="44"/>
      <c r="M574" s="222" t="s">
        <v>1</v>
      </c>
      <c r="N574" s="223" t="s">
        <v>40</v>
      </c>
      <c r="O574" s="91"/>
      <c r="P574" s="224">
        <f>O574*H574</f>
        <v>0</v>
      </c>
      <c r="Q574" s="224">
        <v>0.00012999999999999999</v>
      </c>
      <c r="R574" s="224">
        <f>Q574*H574</f>
        <v>0.0023399999999999996</v>
      </c>
      <c r="S574" s="224">
        <v>0.0011000000000000001</v>
      </c>
      <c r="T574" s="225">
        <f>S574*H574</f>
        <v>0.019800000000000002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6" t="s">
        <v>248</v>
      </c>
      <c r="AT574" s="226" t="s">
        <v>143</v>
      </c>
      <c r="AU574" s="226" t="s">
        <v>85</v>
      </c>
      <c r="AY574" s="17" t="s">
        <v>141</v>
      </c>
      <c r="BE574" s="227">
        <f>IF(N574="základní",J574,0)</f>
        <v>0</v>
      </c>
      <c r="BF574" s="227">
        <f>IF(N574="snížená",J574,0)</f>
        <v>0</v>
      </c>
      <c r="BG574" s="227">
        <f>IF(N574="zákl. přenesená",J574,0)</f>
        <v>0</v>
      </c>
      <c r="BH574" s="227">
        <f>IF(N574="sníž. přenesená",J574,0)</f>
        <v>0</v>
      </c>
      <c r="BI574" s="227">
        <f>IF(N574="nulová",J574,0)</f>
        <v>0</v>
      </c>
      <c r="BJ574" s="17" t="s">
        <v>83</v>
      </c>
      <c r="BK574" s="227">
        <f>ROUND(I574*H574,2)</f>
        <v>0</v>
      </c>
      <c r="BL574" s="17" t="s">
        <v>248</v>
      </c>
      <c r="BM574" s="226" t="s">
        <v>741</v>
      </c>
    </row>
    <row r="575" s="2" customFormat="1" ht="24.15" customHeight="1">
      <c r="A575" s="38"/>
      <c r="B575" s="39"/>
      <c r="C575" s="215" t="s">
        <v>742</v>
      </c>
      <c r="D575" s="215" t="s">
        <v>143</v>
      </c>
      <c r="E575" s="216" t="s">
        <v>743</v>
      </c>
      <c r="F575" s="217" t="s">
        <v>744</v>
      </c>
      <c r="G575" s="218" t="s">
        <v>380</v>
      </c>
      <c r="H575" s="219">
        <v>10</v>
      </c>
      <c r="I575" s="220"/>
      <c r="J575" s="219">
        <f>ROUND(I575*H575,2)</f>
        <v>0</v>
      </c>
      <c r="K575" s="221"/>
      <c r="L575" s="44"/>
      <c r="M575" s="222" t="s">
        <v>1</v>
      </c>
      <c r="N575" s="223" t="s">
        <v>40</v>
      </c>
      <c r="O575" s="91"/>
      <c r="P575" s="224">
        <f>O575*H575</f>
        <v>0</v>
      </c>
      <c r="Q575" s="224">
        <v>0.00017000000000000001</v>
      </c>
      <c r="R575" s="224">
        <f>Q575*H575</f>
        <v>0.0017000000000000001</v>
      </c>
      <c r="S575" s="224">
        <v>0.0022000000000000001</v>
      </c>
      <c r="T575" s="225">
        <f>S575*H575</f>
        <v>0.022000000000000002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6" t="s">
        <v>248</v>
      </c>
      <c r="AT575" s="226" t="s">
        <v>143</v>
      </c>
      <c r="AU575" s="226" t="s">
        <v>85</v>
      </c>
      <c r="AY575" s="17" t="s">
        <v>141</v>
      </c>
      <c r="BE575" s="227">
        <f>IF(N575="základní",J575,0)</f>
        <v>0</v>
      </c>
      <c r="BF575" s="227">
        <f>IF(N575="snížená",J575,0)</f>
        <v>0</v>
      </c>
      <c r="BG575" s="227">
        <f>IF(N575="zákl. přenesená",J575,0)</f>
        <v>0</v>
      </c>
      <c r="BH575" s="227">
        <f>IF(N575="sníž. přenesená",J575,0)</f>
        <v>0</v>
      </c>
      <c r="BI575" s="227">
        <f>IF(N575="nulová",J575,0)</f>
        <v>0</v>
      </c>
      <c r="BJ575" s="17" t="s">
        <v>83</v>
      </c>
      <c r="BK575" s="227">
        <f>ROUND(I575*H575,2)</f>
        <v>0</v>
      </c>
      <c r="BL575" s="17" t="s">
        <v>248</v>
      </c>
      <c r="BM575" s="226" t="s">
        <v>745</v>
      </c>
    </row>
    <row r="576" s="2" customFormat="1" ht="24.15" customHeight="1">
      <c r="A576" s="38"/>
      <c r="B576" s="39"/>
      <c r="C576" s="215" t="s">
        <v>746</v>
      </c>
      <c r="D576" s="215" t="s">
        <v>143</v>
      </c>
      <c r="E576" s="216" t="s">
        <v>747</v>
      </c>
      <c r="F576" s="217" t="s">
        <v>748</v>
      </c>
      <c r="G576" s="218" t="s">
        <v>380</v>
      </c>
      <c r="H576" s="219">
        <v>4</v>
      </c>
      <c r="I576" s="220"/>
      <c r="J576" s="219">
        <f>ROUND(I576*H576,2)</f>
        <v>0</v>
      </c>
      <c r="K576" s="221"/>
      <c r="L576" s="44"/>
      <c r="M576" s="222" t="s">
        <v>1</v>
      </c>
      <c r="N576" s="223" t="s">
        <v>40</v>
      </c>
      <c r="O576" s="91"/>
      <c r="P576" s="224">
        <f>O576*H576</f>
        <v>0</v>
      </c>
      <c r="Q576" s="224">
        <v>2.0000000000000002E-05</v>
      </c>
      <c r="R576" s="224">
        <f>Q576*H576</f>
        <v>8.0000000000000007E-05</v>
      </c>
      <c r="S576" s="224">
        <v>0.014</v>
      </c>
      <c r="T576" s="225">
        <f>S576*H576</f>
        <v>0.056000000000000001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26" t="s">
        <v>248</v>
      </c>
      <c r="AT576" s="226" t="s">
        <v>143</v>
      </c>
      <c r="AU576" s="226" t="s">
        <v>85</v>
      </c>
      <c r="AY576" s="17" t="s">
        <v>141</v>
      </c>
      <c r="BE576" s="227">
        <f>IF(N576="základní",J576,0)</f>
        <v>0</v>
      </c>
      <c r="BF576" s="227">
        <f>IF(N576="snížená",J576,0)</f>
        <v>0</v>
      </c>
      <c r="BG576" s="227">
        <f>IF(N576="zákl. přenesená",J576,0)</f>
        <v>0</v>
      </c>
      <c r="BH576" s="227">
        <f>IF(N576="sníž. přenesená",J576,0)</f>
        <v>0</v>
      </c>
      <c r="BI576" s="227">
        <f>IF(N576="nulová",J576,0)</f>
        <v>0</v>
      </c>
      <c r="BJ576" s="17" t="s">
        <v>83</v>
      </c>
      <c r="BK576" s="227">
        <f>ROUND(I576*H576,2)</f>
        <v>0</v>
      </c>
      <c r="BL576" s="17" t="s">
        <v>248</v>
      </c>
      <c r="BM576" s="226" t="s">
        <v>749</v>
      </c>
    </row>
    <row r="577" s="2" customFormat="1" ht="24.15" customHeight="1">
      <c r="A577" s="38"/>
      <c r="B577" s="39"/>
      <c r="C577" s="215" t="s">
        <v>750</v>
      </c>
      <c r="D577" s="215" t="s">
        <v>143</v>
      </c>
      <c r="E577" s="216" t="s">
        <v>751</v>
      </c>
      <c r="F577" s="217" t="s">
        <v>752</v>
      </c>
      <c r="G577" s="218" t="s">
        <v>380</v>
      </c>
      <c r="H577" s="219">
        <v>12</v>
      </c>
      <c r="I577" s="220"/>
      <c r="J577" s="219">
        <f>ROUND(I577*H577,2)</f>
        <v>0</v>
      </c>
      <c r="K577" s="221"/>
      <c r="L577" s="44"/>
      <c r="M577" s="222" t="s">
        <v>1</v>
      </c>
      <c r="N577" s="223" t="s">
        <v>40</v>
      </c>
      <c r="O577" s="91"/>
      <c r="P577" s="224">
        <f>O577*H577</f>
        <v>0</v>
      </c>
      <c r="Q577" s="224">
        <v>2.0000000000000002E-05</v>
      </c>
      <c r="R577" s="224">
        <f>Q577*H577</f>
        <v>0.00024000000000000003</v>
      </c>
      <c r="S577" s="224">
        <v>0.039</v>
      </c>
      <c r="T577" s="225">
        <f>S577*H577</f>
        <v>0.46799999999999997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6" t="s">
        <v>248</v>
      </c>
      <c r="AT577" s="226" t="s">
        <v>143</v>
      </c>
      <c r="AU577" s="226" t="s">
        <v>85</v>
      </c>
      <c r="AY577" s="17" t="s">
        <v>141</v>
      </c>
      <c r="BE577" s="227">
        <f>IF(N577="základní",J577,0)</f>
        <v>0</v>
      </c>
      <c r="BF577" s="227">
        <f>IF(N577="snížená",J577,0)</f>
        <v>0</v>
      </c>
      <c r="BG577" s="227">
        <f>IF(N577="zákl. přenesená",J577,0)</f>
        <v>0</v>
      </c>
      <c r="BH577" s="227">
        <f>IF(N577="sníž. přenesená",J577,0)</f>
        <v>0</v>
      </c>
      <c r="BI577" s="227">
        <f>IF(N577="nulová",J577,0)</f>
        <v>0</v>
      </c>
      <c r="BJ577" s="17" t="s">
        <v>83</v>
      </c>
      <c r="BK577" s="227">
        <f>ROUND(I577*H577,2)</f>
        <v>0</v>
      </c>
      <c r="BL577" s="17" t="s">
        <v>248</v>
      </c>
      <c r="BM577" s="226" t="s">
        <v>753</v>
      </c>
    </row>
    <row r="578" s="2" customFormat="1" ht="21.75" customHeight="1">
      <c r="A578" s="38"/>
      <c r="B578" s="39"/>
      <c r="C578" s="215" t="s">
        <v>754</v>
      </c>
      <c r="D578" s="215" t="s">
        <v>143</v>
      </c>
      <c r="E578" s="216" t="s">
        <v>755</v>
      </c>
      <c r="F578" s="217" t="s">
        <v>756</v>
      </c>
      <c r="G578" s="218" t="s">
        <v>410</v>
      </c>
      <c r="H578" s="219">
        <v>60</v>
      </c>
      <c r="I578" s="220"/>
      <c r="J578" s="219">
        <f>ROUND(I578*H578,2)</f>
        <v>0</v>
      </c>
      <c r="K578" s="221"/>
      <c r="L578" s="44"/>
      <c r="M578" s="222" t="s">
        <v>1</v>
      </c>
      <c r="N578" s="223" t="s">
        <v>40</v>
      </c>
      <c r="O578" s="91"/>
      <c r="P578" s="224">
        <f>O578*H578</f>
        <v>0</v>
      </c>
      <c r="Q578" s="224">
        <v>0</v>
      </c>
      <c r="R578" s="224">
        <f>Q578*H578</f>
        <v>0</v>
      </c>
      <c r="S578" s="224">
        <v>0.00029</v>
      </c>
      <c r="T578" s="225">
        <f>S578*H578</f>
        <v>0.017399999999999999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6" t="s">
        <v>248</v>
      </c>
      <c r="AT578" s="226" t="s">
        <v>143</v>
      </c>
      <c r="AU578" s="226" t="s">
        <v>85</v>
      </c>
      <c r="AY578" s="17" t="s">
        <v>141</v>
      </c>
      <c r="BE578" s="227">
        <f>IF(N578="základní",J578,0)</f>
        <v>0</v>
      </c>
      <c r="BF578" s="227">
        <f>IF(N578="snížená",J578,0)</f>
        <v>0</v>
      </c>
      <c r="BG578" s="227">
        <f>IF(N578="zákl. přenesená",J578,0)</f>
        <v>0</v>
      </c>
      <c r="BH578" s="227">
        <f>IF(N578="sníž. přenesená",J578,0)</f>
        <v>0</v>
      </c>
      <c r="BI578" s="227">
        <f>IF(N578="nulová",J578,0)</f>
        <v>0</v>
      </c>
      <c r="BJ578" s="17" t="s">
        <v>83</v>
      </c>
      <c r="BK578" s="227">
        <f>ROUND(I578*H578,2)</f>
        <v>0</v>
      </c>
      <c r="BL578" s="17" t="s">
        <v>248</v>
      </c>
      <c r="BM578" s="226" t="s">
        <v>757</v>
      </c>
    </row>
    <row r="579" s="14" customFormat="1">
      <c r="A579" s="14"/>
      <c r="B579" s="239"/>
      <c r="C579" s="240"/>
      <c r="D579" s="230" t="s">
        <v>149</v>
      </c>
      <c r="E579" s="241" t="s">
        <v>1</v>
      </c>
      <c r="F579" s="242" t="s">
        <v>758</v>
      </c>
      <c r="G579" s="240"/>
      <c r="H579" s="243">
        <v>60</v>
      </c>
      <c r="I579" s="244"/>
      <c r="J579" s="240"/>
      <c r="K579" s="240"/>
      <c r="L579" s="245"/>
      <c r="M579" s="246"/>
      <c r="N579" s="247"/>
      <c r="O579" s="247"/>
      <c r="P579" s="247"/>
      <c r="Q579" s="247"/>
      <c r="R579" s="247"/>
      <c r="S579" s="247"/>
      <c r="T579" s="248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9" t="s">
        <v>149</v>
      </c>
      <c r="AU579" s="249" t="s">
        <v>85</v>
      </c>
      <c r="AV579" s="14" t="s">
        <v>85</v>
      </c>
      <c r="AW579" s="14" t="s">
        <v>31</v>
      </c>
      <c r="AX579" s="14" t="s">
        <v>83</v>
      </c>
      <c r="AY579" s="249" t="s">
        <v>141</v>
      </c>
    </row>
    <row r="580" s="2" customFormat="1" ht="21.75" customHeight="1">
      <c r="A580" s="38"/>
      <c r="B580" s="39"/>
      <c r="C580" s="215" t="s">
        <v>759</v>
      </c>
      <c r="D580" s="215" t="s">
        <v>143</v>
      </c>
      <c r="E580" s="216" t="s">
        <v>760</v>
      </c>
      <c r="F580" s="217" t="s">
        <v>761</v>
      </c>
      <c r="G580" s="218" t="s">
        <v>410</v>
      </c>
      <c r="H580" s="219">
        <v>14</v>
      </c>
      <c r="I580" s="220"/>
      <c r="J580" s="219">
        <f>ROUND(I580*H580,2)</f>
        <v>0</v>
      </c>
      <c r="K580" s="221"/>
      <c r="L580" s="44"/>
      <c r="M580" s="222" t="s">
        <v>1</v>
      </c>
      <c r="N580" s="223" t="s">
        <v>40</v>
      </c>
      <c r="O580" s="91"/>
      <c r="P580" s="224">
        <f>O580*H580</f>
        <v>0</v>
      </c>
      <c r="Q580" s="224">
        <v>0</v>
      </c>
      <c r="R580" s="224">
        <f>Q580*H580</f>
        <v>0</v>
      </c>
      <c r="S580" s="224">
        <v>0.00032000000000000003</v>
      </c>
      <c r="T580" s="225">
        <f>S580*H580</f>
        <v>0.0044800000000000005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6" t="s">
        <v>248</v>
      </c>
      <c r="AT580" s="226" t="s">
        <v>143</v>
      </c>
      <c r="AU580" s="226" t="s">
        <v>85</v>
      </c>
      <c r="AY580" s="17" t="s">
        <v>141</v>
      </c>
      <c r="BE580" s="227">
        <f>IF(N580="základní",J580,0)</f>
        <v>0</v>
      </c>
      <c r="BF580" s="227">
        <f>IF(N580="snížená",J580,0)</f>
        <v>0</v>
      </c>
      <c r="BG580" s="227">
        <f>IF(N580="zákl. přenesená",J580,0)</f>
        <v>0</v>
      </c>
      <c r="BH580" s="227">
        <f>IF(N580="sníž. přenesená",J580,0)</f>
        <v>0</v>
      </c>
      <c r="BI580" s="227">
        <f>IF(N580="nulová",J580,0)</f>
        <v>0</v>
      </c>
      <c r="BJ580" s="17" t="s">
        <v>83</v>
      </c>
      <c r="BK580" s="227">
        <f>ROUND(I580*H580,2)</f>
        <v>0</v>
      </c>
      <c r="BL580" s="17" t="s">
        <v>248</v>
      </c>
      <c r="BM580" s="226" t="s">
        <v>762</v>
      </c>
    </row>
    <row r="581" s="2" customFormat="1" ht="16.5" customHeight="1">
      <c r="A581" s="38"/>
      <c r="B581" s="39"/>
      <c r="C581" s="215" t="s">
        <v>763</v>
      </c>
      <c r="D581" s="215" t="s">
        <v>143</v>
      </c>
      <c r="E581" s="216" t="s">
        <v>764</v>
      </c>
      <c r="F581" s="217" t="s">
        <v>765</v>
      </c>
      <c r="G581" s="218" t="s">
        <v>380</v>
      </c>
      <c r="H581" s="219">
        <v>25</v>
      </c>
      <c r="I581" s="220"/>
      <c r="J581" s="219">
        <f>ROUND(I581*H581,2)</f>
        <v>0</v>
      </c>
      <c r="K581" s="221"/>
      <c r="L581" s="44"/>
      <c r="M581" s="222" t="s">
        <v>1</v>
      </c>
      <c r="N581" s="223" t="s">
        <v>40</v>
      </c>
      <c r="O581" s="91"/>
      <c r="P581" s="224">
        <f>O581*H581</f>
        <v>0</v>
      </c>
      <c r="Q581" s="224">
        <v>0</v>
      </c>
      <c r="R581" s="224">
        <f>Q581*H581</f>
        <v>0</v>
      </c>
      <c r="S581" s="224">
        <v>0</v>
      </c>
      <c r="T581" s="225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6" t="s">
        <v>248</v>
      </c>
      <c r="AT581" s="226" t="s">
        <v>143</v>
      </c>
      <c r="AU581" s="226" t="s">
        <v>85</v>
      </c>
      <c r="AY581" s="17" t="s">
        <v>141</v>
      </c>
      <c r="BE581" s="227">
        <f>IF(N581="základní",J581,0)</f>
        <v>0</v>
      </c>
      <c r="BF581" s="227">
        <f>IF(N581="snížená",J581,0)</f>
        <v>0</v>
      </c>
      <c r="BG581" s="227">
        <f>IF(N581="zákl. přenesená",J581,0)</f>
        <v>0</v>
      </c>
      <c r="BH581" s="227">
        <f>IF(N581="sníž. přenesená",J581,0)</f>
        <v>0</v>
      </c>
      <c r="BI581" s="227">
        <f>IF(N581="nulová",J581,0)</f>
        <v>0</v>
      </c>
      <c r="BJ581" s="17" t="s">
        <v>83</v>
      </c>
      <c r="BK581" s="227">
        <f>ROUND(I581*H581,2)</f>
        <v>0</v>
      </c>
      <c r="BL581" s="17" t="s">
        <v>248</v>
      </c>
      <c r="BM581" s="226" t="s">
        <v>766</v>
      </c>
    </row>
    <row r="582" s="14" customFormat="1">
      <c r="A582" s="14"/>
      <c r="B582" s="239"/>
      <c r="C582" s="240"/>
      <c r="D582" s="230" t="s">
        <v>149</v>
      </c>
      <c r="E582" s="241" t="s">
        <v>1</v>
      </c>
      <c r="F582" s="242" t="s">
        <v>767</v>
      </c>
      <c r="G582" s="240"/>
      <c r="H582" s="243">
        <v>25</v>
      </c>
      <c r="I582" s="244"/>
      <c r="J582" s="240"/>
      <c r="K582" s="240"/>
      <c r="L582" s="245"/>
      <c r="M582" s="246"/>
      <c r="N582" s="247"/>
      <c r="O582" s="247"/>
      <c r="P582" s="247"/>
      <c r="Q582" s="247"/>
      <c r="R582" s="247"/>
      <c r="S582" s="247"/>
      <c r="T582" s="248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9" t="s">
        <v>149</v>
      </c>
      <c r="AU582" s="249" t="s">
        <v>85</v>
      </c>
      <c r="AV582" s="14" t="s">
        <v>85</v>
      </c>
      <c r="AW582" s="14" t="s">
        <v>31</v>
      </c>
      <c r="AX582" s="14" t="s">
        <v>83</v>
      </c>
      <c r="AY582" s="249" t="s">
        <v>141</v>
      </c>
    </row>
    <row r="583" s="2" customFormat="1" ht="16.5" customHeight="1">
      <c r="A583" s="38"/>
      <c r="B583" s="39"/>
      <c r="C583" s="215" t="s">
        <v>768</v>
      </c>
      <c r="D583" s="215" t="s">
        <v>143</v>
      </c>
      <c r="E583" s="216" t="s">
        <v>769</v>
      </c>
      <c r="F583" s="217" t="s">
        <v>770</v>
      </c>
      <c r="G583" s="218" t="s">
        <v>219</v>
      </c>
      <c r="H583" s="219">
        <v>500</v>
      </c>
      <c r="I583" s="220"/>
      <c r="J583" s="219">
        <f>ROUND(I583*H583,2)</f>
        <v>0</v>
      </c>
      <c r="K583" s="221"/>
      <c r="L583" s="44"/>
      <c r="M583" s="222" t="s">
        <v>1</v>
      </c>
      <c r="N583" s="223" t="s">
        <v>40</v>
      </c>
      <c r="O583" s="91"/>
      <c r="P583" s="224">
        <f>O583*H583</f>
        <v>0</v>
      </c>
      <c r="Q583" s="224">
        <v>0</v>
      </c>
      <c r="R583" s="224">
        <f>Q583*H583</f>
        <v>0</v>
      </c>
      <c r="S583" s="224">
        <v>0</v>
      </c>
      <c r="T583" s="225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6" t="s">
        <v>248</v>
      </c>
      <c r="AT583" s="226" t="s">
        <v>143</v>
      </c>
      <c r="AU583" s="226" t="s">
        <v>85</v>
      </c>
      <c r="AY583" s="17" t="s">
        <v>141</v>
      </c>
      <c r="BE583" s="227">
        <f>IF(N583="základní",J583,0)</f>
        <v>0</v>
      </c>
      <c r="BF583" s="227">
        <f>IF(N583="snížená",J583,0)</f>
        <v>0</v>
      </c>
      <c r="BG583" s="227">
        <f>IF(N583="zákl. přenesená",J583,0)</f>
        <v>0</v>
      </c>
      <c r="BH583" s="227">
        <f>IF(N583="sníž. přenesená",J583,0)</f>
        <v>0</v>
      </c>
      <c r="BI583" s="227">
        <f>IF(N583="nulová",J583,0)</f>
        <v>0</v>
      </c>
      <c r="BJ583" s="17" t="s">
        <v>83</v>
      </c>
      <c r="BK583" s="227">
        <f>ROUND(I583*H583,2)</f>
        <v>0</v>
      </c>
      <c r="BL583" s="17" t="s">
        <v>248</v>
      </c>
      <c r="BM583" s="226" t="s">
        <v>771</v>
      </c>
    </row>
    <row r="584" s="2" customFormat="1" ht="16.5" customHeight="1">
      <c r="A584" s="38"/>
      <c r="B584" s="39"/>
      <c r="C584" s="215" t="s">
        <v>772</v>
      </c>
      <c r="D584" s="215" t="s">
        <v>143</v>
      </c>
      <c r="E584" s="216" t="s">
        <v>773</v>
      </c>
      <c r="F584" s="217" t="s">
        <v>774</v>
      </c>
      <c r="G584" s="218" t="s">
        <v>158</v>
      </c>
      <c r="H584" s="219">
        <v>1</v>
      </c>
      <c r="I584" s="220"/>
      <c r="J584" s="219">
        <f>ROUND(I584*H584,2)</f>
        <v>0</v>
      </c>
      <c r="K584" s="221"/>
      <c r="L584" s="44"/>
      <c r="M584" s="222" t="s">
        <v>1</v>
      </c>
      <c r="N584" s="223" t="s">
        <v>40</v>
      </c>
      <c r="O584" s="91"/>
      <c r="P584" s="224">
        <f>O584*H584</f>
        <v>0</v>
      </c>
      <c r="Q584" s="224">
        <v>0</v>
      </c>
      <c r="R584" s="224">
        <f>Q584*H584</f>
        <v>0</v>
      </c>
      <c r="S584" s="224">
        <v>0</v>
      </c>
      <c r="T584" s="225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6" t="s">
        <v>248</v>
      </c>
      <c r="AT584" s="226" t="s">
        <v>143</v>
      </c>
      <c r="AU584" s="226" t="s">
        <v>85</v>
      </c>
      <c r="AY584" s="17" t="s">
        <v>141</v>
      </c>
      <c r="BE584" s="227">
        <f>IF(N584="základní",J584,0)</f>
        <v>0</v>
      </c>
      <c r="BF584" s="227">
        <f>IF(N584="snížená",J584,0)</f>
        <v>0</v>
      </c>
      <c r="BG584" s="227">
        <f>IF(N584="zákl. přenesená",J584,0)</f>
        <v>0</v>
      </c>
      <c r="BH584" s="227">
        <f>IF(N584="sníž. přenesená",J584,0)</f>
        <v>0</v>
      </c>
      <c r="BI584" s="227">
        <f>IF(N584="nulová",J584,0)</f>
        <v>0</v>
      </c>
      <c r="BJ584" s="17" t="s">
        <v>83</v>
      </c>
      <c r="BK584" s="227">
        <f>ROUND(I584*H584,2)</f>
        <v>0</v>
      </c>
      <c r="BL584" s="17" t="s">
        <v>248</v>
      </c>
      <c r="BM584" s="226" t="s">
        <v>775</v>
      </c>
    </row>
    <row r="585" s="2" customFormat="1">
      <c r="A585" s="38"/>
      <c r="B585" s="39"/>
      <c r="C585" s="40"/>
      <c r="D585" s="230" t="s">
        <v>203</v>
      </c>
      <c r="E585" s="40"/>
      <c r="F585" s="271" t="s">
        <v>204</v>
      </c>
      <c r="G585" s="40"/>
      <c r="H585" s="40"/>
      <c r="I585" s="272"/>
      <c r="J585" s="40"/>
      <c r="K585" s="40"/>
      <c r="L585" s="44"/>
      <c r="M585" s="273"/>
      <c r="N585" s="274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203</v>
      </c>
      <c r="AU585" s="17" t="s">
        <v>85</v>
      </c>
    </row>
    <row r="586" s="13" customFormat="1">
      <c r="A586" s="13"/>
      <c r="B586" s="228"/>
      <c r="C586" s="229"/>
      <c r="D586" s="230" t="s">
        <v>149</v>
      </c>
      <c r="E586" s="231" t="s">
        <v>1</v>
      </c>
      <c r="F586" s="232" t="s">
        <v>776</v>
      </c>
      <c r="G586" s="229"/>
      <c r="H586" s="231" t="s">
        <v>1</v>
      </c>
      <c r="I586" s="233"/>
      <c r="J586" s="229"/>
      <c r="K586" s="229"/>
      <c r="L586" s="234"/>
      <c r="M586" s="235"/>
      <c r="N586" s="236"/>
      <c r="O586" s="236"/>
      <c r="P586" s="236"/>
      <c r="Q586" s="236"/>
      <c r="R586" s="236"/>
      <c r="S586" s="236"/>
      <c r="T586" s="23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8" t="s">
        <v>149</v>
      </c>
      <c r="AU586" s="238" t="s">
        <v>85</v>
      </c>
      <c r="AV586" s="13" t="s">
        <v>83</v>
      </c>
      <c r="AW586" s="13" t="s">
        <v>31</v>
      </c>
      <c r="AX586" s="13" t="s">
        <v>75</v>
      </c>
      <c r="AY586" s="238" t="s">
        <v>141</v>
      </c>
    </row>
    <row r="587" s="13" customFormat="1">
      <c r="A587" s="13"/>
      <c r="B587" s="228"/>
      <c r="C587" s="229"/>
      <c r="D587" s="230" t="s">
        <v>149</v>
      </c>
      <c r="E587" s="231" t="s">
        <v>1</v>
      </c>
      <c r="F587" s="232" t="s">
        <v>777</v>
      </c>
      <c r="G587" s="229"/>
      <c r="H587" s="231" t="s">
        <v>1</v>
      </c>
      <c r="I587" s="233"/>
      <c r="J587" s="229"/>
      <c r="K587" s="229"/>
      <c r="L587" s="234"/>
      <c r="M587" s="235"/>
      <c r="N587" s="236"/>
      <c r="O587" s="236"/>
      <c r="P587" s="236"/>
      <c r="Q587" s="236"/>
      <c r="R587" s="236"/>
      <c r="S587" s="236"/>
      <c r="T587" s="237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8" t="s">
        <v>149</v>
      </c>
      <c r="AU587" s="238" t="s">
        <v>85</v>
      </c>
      <c r="AV587" s="13" t="s">
        <v>83</v>
      </c>
      <c r="AW587" s="13" t="s">
        <v>31</v>
      </c>
      <c r="AX587" s="13" t="s">
        <v>75</v>
      </c>
      <c r="AY587" s="238" t="s">
        <v>141</v>
      </c>
    </row>
    <row r="588" s="14" customFormat="1">
      <c r="A588" s="14"/>
      <c r="B588" s="239"/>
      <c r="C588" s="240"/>
      <c r="D588" s="230" t="s">
        <v>149</v>
      </c>
      <c r="E588" s="241" t="s">
        <v>1</v>
      </c>
      <c r="F588" s="242" t="s">
        <v>83</v>
      </c>
      <c r="G588" s="240"/>
      <c r="H588" s="243">
        <v>1</v>
      </c>
      <c r="I588" s="244"/>
      <c r="J588" s="240"/>
      <c r="K588" s="240"/>
      <c r="L588" s="245"/>
      <c r="M588" s="246"/>
      <c r="N588" s="247"/>
      <c r="O588" s="247"/>
      <c r="P588" s="247"/>
      <c r="Q588" s="247"/>
      <c r="R588" s="247"/>
      <c r="S588" s="247"/>
      <c r="T588" s="248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9" t="s">
        <v>149</v>
      </c>
      <c r="AU588" s="249" t="s">
        <v>85</v>
      </c>
      <c r="AV588" s="14" t="s">
        <v>85</v>
      </c>
      <c r="AW588" s="14" t="s">
        <v>31</v>
      </c>
      <c r="AX588" s="14" t="s">
        <v>83</v>
      </c>
      <c r="AY588" s="249" t="s">
        <v>141</v>
      </c>
    </row>
    <row r="589" s="2" customFormat="1" ht="24.15" customHeight="1">
      <c r="A589" s="38"/>
      <c r="B589" s="39"/>
      <c r="C589" s="215" t="s">
        <v>778</v>
      </c>
      <c r="D589" s="215" t="s">
        <v>143</v>
      </c>
      <c r="E589" s="216" t="s">
        <v>779</v>
      </c>
      <c r="F589" s="217" t="s">
        <v>780</v>
      </c>
      <c r="G589" s="218" t="s">
        <v>158</v>
      </c>
      <c r="H589" s="219">
        <v>1</v>
      </c>
      <c r="I589" s="220"/>
      <c r="J589" s="219">
        <f>ROUND(I589*H589,2)</f>
        <v>0</v>
      </c>
      <c r="K589" s="221"/>
      <c r="L589" s="44"/>
      <c r="M589" s="222" t="s">
        <v>1</v>
      </c>
      <c r="N589" s="223" t="s">
        <v>40</v>
      </c>
      <c r="O589" s="91"/>
      <c r="P589" s="224">
        <f>O589*H589</f>
        <v>0</v>
      </c>
      <c r="Q589" s="224">
        <v>0</v>
      </c>
      <c r="R589" s="224">
        <f>Q589*H589</f>
        <v>0</v>
      </c>
      <c r="S589" s="224">
        <v>0</v>
      </c>
      <c r="T589" s="225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6" t="s">
        <v>248</v>
      </c>
      <c r="AT589" s="226" t="s">
        <v>143</v>
      </c>
      <c r="AU589" s="226" t="s">
        <v>85</v>
      </c>
      <c r="AY589" s="17" t="s">
        <v>141</v>
      </c>
      <c r="BE589" s="227">
        <f>IF(N589="základní",J589,0)</f>
        <v>0</v>
      </c>
      <c r="BF589" s="227">
        <f>IF(N589="snížená",J589,0)</f>
        <v>0</v>
      </c>
      <c r="BG589" s="227">
        <f>IF(N589="zákl. přenesená",J589,0)</f>
        <v>0</v>
      </c>
      <c r="BH589" s="227">
        <f>IF(N589="sníž. přenesená",J589,0)</f>
        <v>0</v>
      </c>
      <c r="BI589" s="227">
        <f>IF(N589="nulová",J589,0)</f>
        <v>0</v>
      </c>
      <c r="BJ589" s="17" t="s">
        <v>83</v>
      </c>
      <c r="BK589" s="227">
        <f>ROUND(I589*H589,2)</f>
        <v>0</v>
      </c>
      <c r="BL589" s="17" t="s">
        <v>248</v>
      </c>
      <c r="BM589" s="226" t="s">
        <v>781</v>
      </c>
    </row>
    <row r="590" s="12" customFormat="1" ht="25.92" customHeight="1">
      <c r="A590" s="12"/>
      <c r="B590" s="199"/>
      <c r="C590" s="200"/>
      <c r="D590" s="201" t="s">
        <v>74</v>
      </c>
      <c r="E590" s="202" t="s">
        <v>180</v>
      </c>
      <c r="F590" s="202" t="s">
        <v>782</v>
      </c>
      <c r="G590" s="200"/>
      <c r="H590" s="200"/>
      <c r="I590" s="203"/>
      <c r="J590" s="204">
        <f>BK590</f>
        <v>0</v>
      </c>
      <c r="K590" s="200"/>
      <c r="L590" s="205"/>
      <c r="M590" s="206"/>
      <c r="N590" s="207"/>
      <c r="O590" s="207"/>
      <c r="P590" s="208">
        <f>P591</f>
        <v>0</v>
      </c>
      <c r="Q590" s="207"/>
      <c r="R590" s="208">
        <f>R591</f>
        <v>0</v>
      </c>
      <c r="S590" s="207"/>
      <c r="T590" s="209">
        <f>T591</f>
        <v>0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210" t="s">
        <v>160</v>
      </c>
      <c r="AT590" s="211" t="s">
        <v>74</v>
      </c>
      <c r="AU590" s="211" t="s">
        <v>75</v>
      </c>
      <c r="AY590" s="210" t="s">
        <v>141</v>
      </c>
      <c r="BK590" s="212">
        <f>BK591</f>
        <v>0</v>
      </c>
    </row>
    <row r="591" s="12" customFormat="1" ht="22.8" customHeight="1">
      <c r="A591" s="12"/>
      <c r="B591" s="199"/>
      <c r="C591" s="200"/>
      <c r="D591" s="201" t="s">
        <v>74</v>
      </c>
      <c r="E591" s="213" t="s">
        <v>783</v>
      </c>
      <c r="F591" s="213" t="s">
        <v>784</v>
      </c>
      <c r="G591" s="200"/>
      <c r="H591" s="200"/>
      <c r="I591" s="203"/>
      <c r="J591" s="214">
        <f>BK591</f>
        <v>0</v>
      </c>
      <c r="K591" s="200"/>
      <c r="L591" s="205"/>
      <c r="M591" s="206"/>
      <c r="N591" s="207"/>
      <c r="O591" s="207"/>
      <c r="P591" s="208">
        <f>SUM(P592:P623)</f>
        <v>0</v>
      </c>
      <c r="Q591" s="207"/>
      <c r="R591" s="208">
        <f>SUM(R592:R623)</f>
        <v>0</v>
      </c>
      <c r="S591" s="207"/>
      <c r="T591" s="209">
        <f>SUM(T592:T623)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10" t="s">
        <v>160</v>
      </c>
      <c r="AT591" s="211" t="s">
        <v>74</v>
      </c>
      <c r="AU591" s="211" t="s">
        <v>83</v>
      </c>
      <c r="AY591" s="210" t="s">
        <v>141</v>
      </c>
      <c r="BK591" s="212">
        <f>SUM(BK592:BK623)</f>
        <v>0</v>
      </c>
    </row>
    <row r="592" s="2" customFormat="1" ht="24.15" customHeight="1">
      <c r="A592" s="38"/>
      <c r="B592" s="39"/>
      <c r="C592" s="215" t="s">
        <v>785</v>
      </c>
      <c r="D592" s="215" t="s">
        <v>143</v>
      </c>
      <c r="E592" s="216" t="s">
        <v>786</v>
      </c>
      <c r="F592" s="217" t="s">
        <v>787</v>
      </c>
      <c r="G592" s="218" t="s">
        <v>410</v>
      </c>
      <c r="H592" s="219">
        <v>146</v>
      </c>
      <c r="I592" s="220"/>
      <c r="J592" s="219">
        <f>ROUND(I592*H592,2)</f>
        <v>0</v>
      </c>
      <c r="K592" s="221"/>
      <c r="L592" s="44"/>
      <c r="M592" s="222" t="s">
        <v>1</v>
      </c>
      <c r="N592" s="223" t="s">
        <v>40</v>
      </c>
      <c r="O592" s="91"/>
      <c r="P592" s="224">
        <f>O592*H592</f>
        <v>0</v>
      </c>
      <c r="Q592" s="224">
        <v>0</v>
      </c>
      <c r="R592" s="224">
        <f>Q592*H592</f>
        <v>0</v>
      </c>
      <c r="S592" s="224">
        <v>0</v>
      </c>
      <c r="T592" s="225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6" t="s">
        <v>147</v>
      </c>
      <c r="AT592" s="226" t="s">
        <v>143</v>
      </c>
      <c r="AU592" s="226" t="s">
        <v>85</v>
      </c>
      <c r="AY592" s="17" t="s">
        <v>141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17" t="s">
        <v>83</v>
      </c>
      <c r="BK592" s="227">
        <f>ROUND(I592*H592,2)</f>
        <v>0</v>
      </c>
      <c r="BL592" s="17" t="s">
        <v>147</v>
      </c>
      <c r="BM592" s="226" t="s">
        <v>788</v>
      </c>
    </row>
    <row r="593" s="2" customFormat="1">
      <c r="A593" s="38"/>
      <c r="B593" s="39"/>
      <c r="C593" s="40"/>
      <c r="D593" s="230" t="s">
        <v>203</v>
      </c>
      <c r="E593" s="40"/>
      <c r="F593" s="271" t="s">
        <v>789</v>
      </c>
      <c r="G593" s="40"/>
      <c r="H593" s="40"/>
      <c r="I593" s="272"/>
      <c r="J593" s="40"/>
      <c r="K593" s="40"/>
      <c r="L593" s="44"/>
      <c r="M593" s="273"/>
      <c r="N593" s="274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203</v>
      </c>
      <c r="AU593" s="17" t="s">
        <v>85</v>
      </c>
    </row>
    <row r="594" s="13" customFormat="1">
      <c r="A594" s="13"/>
      <c r="B594" s="228"/>
      <c r="C594" s="229"/>
      <c r="D594" s="230" t="s">
        <v>149</v>
      </c>
      <c r="E594" s="231" t="s">
        <v>1</v>
      </c>
      <c r="F594" s="232" t="s">
        <v>790</v>
      </c>
      <c r="G594" s="229"/>
      <c r="H594" s="231" t="s">
        <v>1</v>
      </c>
      <c r="I594" s="233"/>
      <c r="J594" s="229"/>
      <c r="K594" s="229"/>
      <c r="L594" s="234"/>
      <c r="M594" s="235"/>
      <c r="N594" s="236"/>
      <c r="O594" s="236"/>
      <c r="P594" s="236"/>
      <c r="Q594" s="236"/>
      <c r="R594" s="236"/>
      <c r="S594" s="236"/>
      <c r="T594" s="23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8" t="s">
        <v>149</v>
      </c>
      <c r="AU594" s="238" t="s">
        <v>85</v>
      </c>
      <c r="AV594" s="13" t="s">
        <v>83</v>
      </c>
      <c r="AW594" s="13" t="s">
        <v>31</v>
      </c>
      <c r="AX594" s="13" t="s">
        <v>75</v>
      </c>
      <c r="AY594" s="238" t="s">
        <v>141</v>
      </c>
    </row>
    <row r="595" s="14" customFormat="1">
      <c r="A595" s="14"/>
      <c r="B595" s="239"/>
      <c r="C595" s="240"/>
      <c r="D595" s="230" t="s">
        <v>149</v>
      </c>
      <c r="E595" s="241" t="s">
        <v>1</v>
      </c>
      <c r="F595" s="242" t="s">
        <v>791</v>
      </c>
      <c r="G595" s="240"/>
      <c r="H595" s="243">
        <v>146</v>
      </c>
      <c r="I595" s="244"/>
      <c r="J595" s="240"/>
      <c r="K595" s="240"/>
      <c r="L595" s="245"/>
      <c r="M595" s="246"/>
      <c r="N595" s="247"/>
      <c r="O595" s="247"/>
      <c r="P595" s="247"/>
      <c r="Q595" s="247"/>
      <c r="R595" s="247"/>
      <c r="S595" s="247"/>
      <c r="T595" s="248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9" t="s">
        <v>149</v>
      </c>
      <c r="AU595" s="249" t="s">
        <v>85</v>
      </c>
      <c r="AV595" s="14" t="s">
        <v>85</v>
      </c>
      <c r="AW595" s="14" t="s">
        <v>31</v>
      </c>
      <c r="AX595" s="14" t="s">
        <v>83</v>
      </c>
      <c r="AY595" s="249" t="s">
        <v>141</v>
      </c>
    </row>
    <row r="596" s="2" customFormat="1" ht="24.15" customHeight="1">
      <c r="A596" s="38"/>
      <c r="B596" s="39"/>
      <c r="C596" s="261" t="s">
        <v>792</v>
      </c>
      <c r="D596" s="261" t="s">
        <v>180</v>
      </c>
      <c r="E596" s="262" t="s">
        <v>793</v>
      </c>
      <c r="F596" s="263" t="s">
        <v>794</v>
      </c>
      <c r="G596" s="264" t="s">
        <v>410</v>
      </c>
      <c r="H596" s="265">
        <v>28</v>
      </c>
      <c r="I596" s="266"/>
      <c r="J596" s="265">
        <f>ROUND(I596*H596,2)</f>
        <v>0</v>
      </c>
      <c r="K596" s="267"/>
      <c r="L596" s="268"/>
      <c r="M596" s="269" t="s">
        <v>1</v>
      </c>
      <c r="N596" s="270" t="s">
        <v>40</v>
      </c>
      <c r="O596" s="91"/>
      <c r="P596" s="224">
        <f>O596*H596</f>
        <v>0</v>
      </c>
      <c r="Q596" s="224">
        <v>0</v>
      </c>
      <c r="R596" s="224">
        <f>Q596*H596</f>
        <v>0</v>
      </c>
      <c r="S596" s="224">
        <v>0</v>
      </c>
      <c r="T596" s="225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6" t="s">
        <v>795</v>
      </c>
      <c r="AT596" s="226" t="s">
        <v>180</v>
      </c>
      <c r="AU596" s="226" t="s">
        <v>85</v>
      </c>
      <c r="AY596" s="17" t="s">
        <v>141</v>
      </c>
      <c r="BE596" s="227">
        <f>IF(N596="základní",J596,0)</f>
        <v>0</v>
      </c>
      <c r="BF596" s="227">
        <f>IF(N596="snížená",J596,0)</f>
        <v>0</v>
      </c>
      <c r="BG596" s="227">
        <f>IF(N596="zákl. přenesená",J596,0)</f>
        <v>0</v>
      </c>
      <c r="BH596" s="227">
        <f>IF(N596="sníž. přenesená",J596,0)</f>
        <v>0</v>
      </c>
      <c r="BI596" s="227">
        <f>IF(N596="nulová",J596,0)</f>
        <v>0</v>
      </c>
      <c r="BJ596" s="17" t="s">
        <v>83</v>
      </c>
      <c r="BK596" s="227">
        <f>ROUND(I596*H596,2)</f>
        <v>0</v>
      </c>
      <c r="BL596" s="17" t="s">
        <v>517</v>
      </c>
      <c r="BM596" s="226" t="s">
        <v>796</v>
      </c>
    </row>
    <row r="597" s="2" customFormat="1">
      <c r="A597" s="38"/>
      <c r="B597" s="39"/>
      <c r="C597" s="40"/>
      <c r="D597" s="230" t="s">
        <v>203</v>
      </c>
      <c r="E597" s="40"/>
      <c r="F597" s="271" t="s">
        <v>797</v>
      </c>
      <c r="G597" s="40"/>
      <c r="H597" s="40"/>
      <c r="I597" s="272"/>
      <c r="J597" s="40"/>
      <c r="K597" s="40"/>
      <c r="L597" s="44"/>
      <c r="M597" s="273"/>
      <c r="N597" s="274"/>
      <c r="O597" s="91"/>
      <c r="P597" s="91"/>
      <c r="Q597" s="91"/>
      <c r="R597" s="91"/>
      <c r="S597" s="91"/>
      <c r="T597" s="92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203</v>
      </c>
      <c r="AU597" s="17" t="s">
        <v>85</v>
      </c>
    </row>
    <row r="598" s="13" customFormat="1">
      <c r="A598" s="13"/>
      <c r="B598" s="228"/>
      <c r="C598" s="229"/>
      <c r="D598" s="230" t="s">
        <v>149</v>
      </c>
      <c r="E598" s="231" t="s">
        <v>1</v>
      </c>
      <c r="F598" s="232" t="s">
        <v>167</v>
      </c>
      <c r="G598" s="229"/>
      <c r="H598" s="231" t="s">
        <v>1</v>
      </c>
      <c r="I598" s="233"/>
      <c r="J598" s="229"/>
      <c r="K598" s="229"/>
      <c r="L598" s="234"/>
      <c r="M598" s="235"/>
      <c r="N598" s="236"/>
      <c r="O598" s="236"/>
      <c r="P598" s="236"/>
      <c r="Q598" s="236"/>
      <c r="R598" s="236"/>
      <c r="S598" s="236"/>
      <c r="T598" s="237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8" t="s">
        <v>149</v>
      </c>
      <c r="AU598" s="238" t="s">
        <v>85</v>
      </c>
      <c r="AV598" s="13" t="s">
        <v>83</v>
      </c>
      <c r="AW598" s="13" t="s">
        <v>31</v>
      </c>
      <c r="AX598" s="13" t="s">
        <v>75</v>
      </c>
      <c r="AY598" s="238" t="s">
        <v>141</v>
      </c>
    </row>
    <row r="599" s="14" customFormat="1">
      <c r="A599" s="14"/>
      <c r="B599" s="239"/>
      <c r="C599" s="240"/>
      <c r="D599" s="230" t="s">
        <v>149</v>
      </c>
      <c r="E599" s="241" t="s">
        <v>1</v>
      </c>
      <c r="F599" s="242" t="s">
        <v>798</v>
      </c>
      <c r="G599" s="240"/>
      <c r="H599" s="243">
        <v>28</v>
      </c>
      <c r="I599" s="244"/>
      <c r="J599" s="240"/>
      <c r="K599" s="240"/>
      <c r="L599" s="245"/>
      <c r="M599" s="246"/>
      <c r="N599" s="247"/>
      <c r="O599" s="247"/>
      <c r="P599" s="247"/>
      <c r="Q599" s="247"/>
      <c r="R599" s="247"/>
      <c r="S599" s="247"/>
      <c r="T599" s="248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9" t="s">
        <v>149</v>
      </c>
      <c r="AU599" s="249" t="s">
        <v>85</v>
      </c>
      <c r="AV599" s="14" t="s">
        <v>85</v>
      </c>
      <c r="AW599" s="14" t="s">
        <v>31</v>
      </c>
      <c r="AX599" s="14" t="s">
        <v>83</v>
      </c>
      <c r="AY599" s="249" t="s">
        <v>141</v>
      </c>
    </row>
    <row r="600" s="2" customFormat="1" ht="24.15" customHeight="1">
      <c r="A600" s="38"/>
      <c r="B600" s="39"/>
      <c r="C600" s="261" t="s">
        <v>799</v>
      </c>
      <c r="D600" s="261" t="s">
        <v>180</v>
      </c>
      <c r="E600" s="262" t="s">
        <v>800</v>
      </c>
      <c r="F600" s="263" t="s">
        <v>801</v>
      </c>
      <c r="G600" s="264" t="s">
        <v>410</v>
      </c>
      <c r="H600" s="265">
        <v>28</v>
      </c>
      <c r="I600" s="266"/>
      <c r="J600" s="265">
        <f>ROUND(I600*H600,2)</f>
        <v>0</v>
      </c>
      <c r="K600" s="267"/>
      <c r="L600" s="268"/>
      <c r="M600" s="269" t="s">
        <v>1</v>
      </c>
      <c r="N600" s="270" t="s">
        <v>40</v>
      </c>
      <c r="O600" s="91"/>
      <c r="P600" s="224">
        <f>O600*H600</f>
        <v>0</v>
      </c>
      <c r="Q600" s="224">
        <v>0</v>
      </c>
      <c r="R600" s="224">
        <f>Q600*H600</f>
        <v>0</v>
      </c>
      <c r="S600" s="224">
        <v>0</v>
      </c>
      <c r="T600" s="225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6" t="s">
        <v>795</v>
      </c>
      <c r="AT600" s="226" t="s">
        <v>180</v>
      </c>
      <c r="AU600" s="226" t="s">
        <v>85</v>
      </c>
      <c r="AY600" s="17" t="s">
        <v>141</v>
      </c>
      <c r="BE600" s="227">
        <f>IF(N600="základní",J600,0)</f>
        <v>0</v>
      </c>
      <c r="BF600" s="227">
        <f>IF(N600="snížená",J600,0)</f>
        <v>0</v>
      </c>
      <c r="BG600" s="227">
        <f>IF(N600="zákl. přenesená",J600,0)</f>
        <v>0</v>
      </c>
      <c r="BH600" s="227">
        <f>IF(N600="sníž. přenesená",J600,0)</f>
        <v>0</v>
      </c>
      <c r="BI600" s="227">
        <f>IF(N600="nulová",J600,0)</f>
        <v>0</v>
      </c>
      <c r="BJ600" s="17" t="s">
        <v>83</v>
      </c>
      <c r="BK600" s="227">
        <f>ROUND(I600*H600,2)</f>
        <v>0</v>
      </c>
      <c r="BL600" s="17" t="s">
        <v>517</v>
      </c>
      <c r="BM600" s="226" t="s">
        <v>802</v>
      </c>
    </row>
    <row r="601" s="2" customFormat="1">
      <c r="A601" s="38"/>
      <c r="B601" s="39"/>
      <c r="C601" s="40"/>
      <c r="D601" s="230" t="s">
        <v>203</v>
      </c>
      <c r="E601" s="40"/>
      <c r="F601" s="271" t="s">
        <v>797</v>
      </c>
      <c r="G601" s="40"/>
      <c r="H601" s="40"/>
      <c r="I601" s="272"/>
      <c r="J601" s="40"/>
      <c r="K601" s="40"/>
      <c r="L601" s="44"/>
      <c r="M601" s="273"/>
      <c r="N601" s="274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203</v>
      </c>
      <c r="AU601" s="17" t="s">
        <v>85</v>
      </c>
    </row>
    <row r="602" s="13" customFormat="1">
      <c r="A602" s="13"/>
      <c r="B602" s="228"/>
      <c r="C602" s="229"/>
      <c r="D602" s="230" t="s">
        <v>149</v>
      </c>
      <c r="E602" s="231" t="s">
        <v>1</v>
      </c>
      <c r="F602" s="232" t="s">
        <v>167</v>
      </c>
      <c r="G602" s="229"/>
      <c r="H602" s="231" t="s">
        <v>1</v>
      </c>
      <c r="I602" s="233"/>
      <c r="J602" s="229"/>
      <c r="K602" s="229"/>
      <c r="L602" s="234"/>
      <c r="M602" s="235"/>
      <c r="N602" s="236"/>
      <c r="O602" s="236"/>
      <c r="P602" s="236"/>
      <c r="Q602" s="236"/>
      <c r="R602" s="236"/>
      <c r="S602" s="236"/>
      <c r="T602" s="237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8" t="s">
        <v>149</v>
      </c>
      <c r="AU602" s="238" t="s">
        <v>85</v>
      </c>
      <c r="AV602" s="13" t="s">
        <v>83</v>
      </c>
      <c r="AW602" s="13" t="s">
        <v>31</v>
      </c>
      <c r="AX602" s="13" t="s">
        <v>75</v>
      </c>
      <c r="AY602" s="238" t="s">
        <v>141</v>
      </c>
    </row>
    <row r="603" s="14" customFormat="1">
      <c r="A603" s="14"/>
      <c r="B603" s="239"/>
      <c r="C603" s="240"/>
      <c r="D603" s="230" t="s">
        <v>149</v>
      </c>
      <c r="E603" s="241" t="s">
        <v>1</v>
      </c>
      <c r="F603" s="242" t="s">
        <v>798</v>
      </c>
      <c r="G603" s="240"/>
      <c r="H603" s="243">
        <v>28</v>
      </c>
      <c r="I603" s="244"/>
      <c r="J603" s="240"/>
      <c r="K603" s="240"/>
      <c r="L603" s="245"/>
      <c r="M603" s="246"/>
      <c r="N603" s="247"/>
      <c r="O603" s="247"/>
      <c r="P603" s="247"/>
      <c r="Q603" s="247"/>
      <c r="R603" s="247"/>
      <c r="S603" s="247"/>
      <c r="T603" s="248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9" t="s">
        <v>149</v>
      </c>
      <c r="AU603" s="249" t="s">
        <v>85</v>
      </c>
      <c r="AV603" s="14" t="s">
        <v>85</v>
      </c>
      <c r="AW603" s="14" t="s">
        <v>31</v>
      </c>
      <c r="AX603" s="14" t="s">
        <v>83</v>
      </c>
      <c r="AY603" s="249" t="s">
        <v>141</v>
      </c>
    </row>
    <row r="604" s="2" customFormat="1" ht="24.15" customHeight="1">
      <c r="A604" s="38"/>
      <c r="B604" s="39"/>
      <c r="C604" s="261" t="s">
        <v>803</v>
      </c>
      <c r="D604" s="261" t="s">
        <v>180</v>
      </c>
      <c r="E604" s="262" t="s">
        <v>804</v>
      </c>
      <c r="F604" s="263" t="s">
        <v>805</v>
      </c>
      <c r="G604" s="264" t="s">
        <v>410</v>
      </c>
      <c r="H604" s="265">
        <v>14</v>
      </c>
      <c r="I604" s="266"/>
      <c r="J604" s="265">
        <f>ROUND(I604*H604,2)</f>
        <v>0</v>
      </c>
      <c r="K604" s="267"/>
      <c r="L604" s="268"/>
      <c r="M604" s="269" t="s">
        <v>1</v>
      </c>
      <c r="N604" s="270" t="s">
        <v>40</v>
      </c>
      <c r="O604" s="91"/>
      <c r="P604" s="224">
        <f>O604*H604</f>
        <v>0</v>
      </c>
      <c r="Q604" s="224">
        <v>0</v>
      </c>
      <c r="R604" s="224">
        <f>Q604*H604</f>
        <v>0</v>
      </c>
      <c r="S604" s="224">
        <v>0</v>
      </c>
      <c r="T604" s="225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6" t="s">
        <v>795</v>
      </c>
      <c r="AT604" s="226" t="s">
        <v>180</v>
      </c>
      <c r="AU604" s="226" t="s">
        <v>85</v>
      </c>
      <c r="AY604" s="17" t="s">
        <v>141</v>
      </c>
      <c r="BE604" s="227">
        <f>IF(N604="základní",J604,0)</f>
        <v>0</v>
      </c>
      <c r="BF604" s="227">
        <f>IF(N604="snížená",J604,0)</f>
        <v>0</v>
      </c>
      <c r="BG604" s="227">
        <f>IF(N604="zákl. přenesená",J604,0)</f>
        <v>0</v>
      </c>
      <c r="BH604" s="227">
        <f>IF(N604="sníž. přenesená",J604,0)</f>
        <v>0</v>
      </c>
      <c r="BI604" s="227">
        <f>IF(N604="nulová",J604,0)</f>
        <v>0</v>
      </c>
      <c r="BJ604" s="17" t="s">
        <v>83</v>
      </c>
      <c r="BK604" s="227">
        <f>ROUND(I604*H604,2)</f>
        <v>0</v>
      </c>
      <c r="BL604" s="17" t="s">
        <v>517</v>
      </c>
      <c r="BM604" s="226" t="s">
        <v>806</v>
      </c>
    </row>
    <row r="605" s="2" customFormat="1">
      <c r="A605" s="38"/>
      <c r="B605" s="39"/>
      <c r="C605" s="40"/>
      <c r="D605" s="230" t="s">
        <v>203</v>
      </c>
      <c r="E605" s="40"/>
      <c r="F605" s="271" t="s">
        <v>797</v>
      </c>
      <c r="G605" s="40"/>
      <c r="H605" s="40"/>
      <c r="I605" s="272"/>
      <c r="J605" s="40"/>
      <c r="K605" s="40"/>
      <c r="L605" s="44"/>
      <c r="M605" s="273"/>
      <c r="N605" s="274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203</v>
      </c>
      <c r="AU605" s="17" t="s">
        <v>85</v>
      </c>
    </row>
    <row r="606" s="13" customFormat="1">
      <c r="A606" s="13"/>
      <c r="B606" s="228"/>
      <c r="C606" s="229"/>
      <c r="D606" s="230" t="s">
        <v>149</v>
      </c>
      <c r="E606" s="231" t="s">
        <v>1</v>
      </c>
      <c r="F606" s="232" t="s">
        <v>167</v>
      </c>
      <c r="G606" s="229"/>
      <c r="H606" s="231" t="s">
        <v>1</v>
      </c>
      <c r="I606" s="233"/>
      <c r="J606" s="229"/>
      <c r="K606" s="229"/>
      <c r="L606" s="234"/>
      <c r="M606" s="235"/>
      <c r="N606" s="236"/>
      <c r="O606" s="236"/>
      <c r="P606" s="236"/>
      <c r="Q606" s="236"/>
      <c r="R606" s="236"/>
      <c r="S606" s="236"/>
      <c r="T606" s="23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8" t="s">
        <v>149</v>
      </c>
      <c r="AU606" s="238" t="s">
        <v>85</v>
      </c>
      <c r="AV606" s="13" t="s">
        <v>83</v>
      </c>
      <c r="AW606" s="13" t="s">
        <v>31</v>
      </c>
      <c r="AX606" s="13" t="s">
        <v>75</v>
      </c>
      <c r="AY606" s="238" t="s">
        <v>141</v>
      </c>
    </row>
    <row r="607" s="14" customFormat="1">
      <c r="A607" s="14"/>
      <c r="B607" s="239"/>
      <c r="C607" s="240"/>
      <c r="D607" s="230" t="s">
        <v>149</v>
      </c>
      <c r="E607" s="241" t="s">
        <v>1</v>
      </c>
      <c r="F607" s="242" t="s">
        <v>236</v>
      </c>
      <c r="G607" s="240"/>
      <c r="H607" s="243">
        <v>14</v>
      </c>
      <c r="I607" s="244"/>
      <c r="J607" s="240"/>
      <c r="K607" s="240"/>
      <c r="L607" s="245"/>
      <c r="M607" s="246"/>
      <c r="N607" s="247"/>
      <c r="O607" s="247"/>
      <c r="P607" s="247"/>
      <c r="Q607" s="247"/>
      <c r="R607" s="247"/>
      <c r="S607" s="247"/>
      <c r="T607" s="248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9" t="s">
        <v>149</v>
      </c>
      <c r="AU607" s="249" t="s">
        <v>85</v>
      </c>
      <c r="AV607" s="14" t="s">
        <v>85</v>
      </c>
      <c r="AW607" s="14" t="s">
        <v>31</v>
      </c>
      <c r="AX607" s="14" t="s">
        <v>83</v>
      </c>
      <c r="AY607" s="249" t="s">
        <v>141</v>
      </c>
    </row>
    <row r="608" s="2" customFormat="1" ht="24.15" customHeight="1">
      <c r="A608" s="38"/>
      <c r="B608" s="39"/>
      <c r="C608" s="261" t="s">
        <v>807</v>
      </c>
      <c r="D608" s="261" t="s">
        <v>180</v>
      </c>
      <c r="E608" s="262" t="s">
        <v>808</v>
      </c>
      <c r="F608" s="263" t="s">
        <v>809</v>
      </c>
      <c r="G608" s="264" t="s">
        <v>410</v>
      </c>
      <c r="H608" s="265">
        <v>14</v>
      </c>
      <c r="I608" s="266"/>
      <c r="J608" s="265">
        <f>ROUND(I608*H608,2)</f>
        <v>0</v>
      </c>
      <c r="K608" s="267"/>
      <c r="L608" s="268"/>
      <c r="M608" s="269" t="s">
        <v>1</v>
      </c>
      <c r="N608" s="270" t="s">
        <v>40</v>
      </c>
      <c r="O608" s="91"/>
      <c r="P608" s="224">
        <f>O608*H608</f>
        <v>0</v>
      </c>
      <c r="Q608" s="224">
        <v>0</v>
      </c>
      <c r="R608" s="224">
        <f>Q608*H608</f>
        <v>0</v>
      </c>
      <c r="S608" s="224">
        <v>0</v>
      </c>
      <c r="T608" s="225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6" t="s">
        <v>795</v>
      </c>
      <c r="AT608" s="226" t="s">
        <v>180</v>
      </c>
      <c r="AU608" s="226" t="s">
        <v>85</v>
      </c>
      <c r="AY608" s="17" t="s">
        <v>141</v>
      </c>
      <c r="BE608" s="227">
        <f>IF(N608="základní",J608,0)</f>
        <v>0</v>
      </c>
      <c r="BF608" s="227">
        <f>IF(N608="snížená",J608,0)</f>
        <v>0</v>
      </c>
      <c r="BG608" s="227">
        <f>IF(N608="zákl. přenesená",J608,0)</f>
        <v>0</v>
      </c>
      <c r="BH608" s="227">
        <f>IF(N608="sníž. přenesená",J608,0)</f>
        <v>0</v>
      </c>
      <c r="BI608" s="227">
        <f>IF(N608="nulová",J608,0)</f>
        <v>0</v>
      </c>
      <c r="BJ608" s="17" t="s">
        <v>83</v>
      </c>
      <c r="BK608" s="227">
        <f>ROUND(I608*H608,2)</f>
        <v>0</v>
      </c>
      <c r="BL608" s="17" t="s">
        <v>517</v>
      </c>
      <c r="BM608" s="226" t="s">
        <v>810</v>
      </c>
    </row>
    <row r="609" s="2" customFormat="1">
      <c r="A609" s="38"/>
      <c r="B609" s="39"/>
      <c r="C609" s="40"/>
      <c r="D609" s="230" t="s">
        <v>203</v>
      </c>
      <c r="E609" s="40"/>
      <c r="F609" s="271" t="s">
        <v>797</v>
      </c>
      <c r="G609" s="40"/>
      <c r="H609" s="40"/>
      <c r="I609" s="272"/>
      <c r="J609" s="40"/>
      <c r="K609" s="40"/>
      <c r="L609" s="44"/>
      <c r="M609" s="273"/>
      <c r="N609" s="274"/>
      <c r="O609" s="91"/>
      <c r="P609" s="91"/>
      <c r="Q609" s="91"/>
      <c r="R609" s="91"/>
      <c r="S609" s="91"/>
      <c r="T609" s="92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7" t="s">
        <v>203</v>
      </c>
      <c r="AU609" s="17" t="s">
        <v>85</v>
      </c>
    </row>
    <row r="610" s="13" customFormat="1">
      <c r="A610" s="13"/>
      <c r="B610" s="228"/>
      <c r="C610" s="229"/>
      <c r="D610" s="230" t="s">
        <v>149</v>
      </c>
      <c r="E610" s="231" t="s">
        <v>1</v>
      </c>
      <c r="F610" s="232" t="s">
        <v>167</v>
      </c>
      <c r="G610" s="229"/>
      <c r="H610" s="231" t="s">
        <v>1</v>
      </c>
      <c r="I610" s="233"/>
      <c r="J610" s="229"/>
      <c r="K610" s="229"/>
      <c r="L610" s="234"/>
      <c r="M610" s="235"/>
      <c r="N610" s="236"/>
      <c r="O610" s="236"/>
      <c r="P610" s="236"/>
      <c r="Q610" s="236"/>
      <c r="R610" s="236"/>
      <c r="S610" s="236"/>
      <c r="T610" s="237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8" t="s">
        <v>149</v>
      </c>
      <c r="AU610" s="238" t="s">
        <v>85</v>
      </c>
      <c r="AV610" s="13" t="s">
        <v>83</v>
      </c>
      <c r="AW610" s="13" t="s">
        <v>31</v>
      </c>
      <c r="AX610" s="13" t="s">
        <v>75</v>
      </c>
      <c r="AY610" s="238" t="s">
        <v>141</v>
      </c>
    </row>
    <row r="611" s="14" customFormat="1">
      <c r="A611" s="14"/>
      <c r="B611" s="239"/>
      <c r="C611" s="240"/>
      <c r="D611" s="230" t="s">
        <v>149</v>
      </c>
      <c r="E611" s="241" t="s">
        <v>1</v>
      </c>
      <c r="F611" s="242" t="s">
        <v>236</v>
      </c>
      <c r="G611" s="240"/>
      <c r="H611" s="243">
        <v>14</v>
      </c>
      <c r="I611" s="244"/>
      <c r="J611" s="240"/>
      <c r="K611" s="240"/>
      <c r="L611" s="245"/>
      <c r="M611" s="246"/>
      <c r="N611" s="247"/>
      <c r="O611" s="247"/>
      <c r="P611" s="247"/>
      <c r="Q611" s="247"/>
      <c r="R611" s="247"/>
      <c r="S611" s="247"/>
      <c r="T611" s="248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9" t="s">
        <v>149</v>
      </c>
      <c r="AU611" s="249" t="s">
        <v>85</v>
      </c>
      <c r="AV611" s="14" t="s">
        <v>85</v>
      </c>
      <c r="AW611" s="14" t="s">
        <v>31</v>
      </c>
      <c r="AX611" s="14" t="s">
        <v>83</v>
      </c>
      <c r="AY611" s="249" t="s">
        <v>141</v>
      </c>
    </row>
    <row r="612" s="2" customFormat="1" ht="24.15" customHeight="1">
      <c r="A612" s="38"/>
      <c r="B612" s="39"/>
      <c r="C612" s="261" t="s">
        <v>811</v>
      </c>
      <c r="D612" s="261" t="s">
        <v>180</v>
      </c>
      <c r="E612" s="262" t="s">
        <v>812</v>
      </c>
      <c r="F612" s="263" t="s">
        <v>813</v>
      </c>
      <c r="G612" s="264" t="s">
        <v>410</v>
      </c>
      <c r="H612" s="265">
        <v>14</v>
      </c>
      <c r="I612" s="266"/>
      <c r="J612" s="265">
        <f>ROUND(I612*H612,2)</f>
        <v>0</v>
      </c>
      <c r="K612" s="267"/>
      <c r="L612" s="268"/>
      <c r="M612" s="269" t="s">
        <v>1</v>
      </c>
      <c r="N612" s="270" t="s">
        <v>40</v>
      </c>
      <c r="O612" s="91"/>
      <c r="P612" s="224">
        <f>O612*H612</f>
        <v>0</v>
      </c>
      <c r="Q612" s="224">
        <v>0</v>
      </c>
      <c r="R612" s="224">
        <f>Q612*H612</f>
        <v>0</v>
      </c>
      <c r="S612" s="224">
        <v>0</v>
      </c>
      <c r="T612" s="225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6" t="s">
        <v>795</v>
      </c>
      <c r="AT612" s="226" t="s">
        <v>180</v>
      </c>
      <c r="AU612" s="226" t="s">
        <v>85</v>
      </c>
      <c r="AY612" s="17" t="s">
        <v>141</v>
      </c>
      <c r="BE612" s="227">
        <f>IF(N612="základní",J612,0)</f>
        <v>0</v>
      </c>
      <c r="BF612" s="227">
        <f>IF(N612="snížená",J612,0)</f>
        <v>0</v>
      </c>
      <c r="BG612" s="227">
        <f>IF(N612="zákl. přenesená",J612,0)</f>
        <v>0</v>
      </c>
      <c r="BH612" s="227">
        <f>IF(N612="sníž. přenesená",J612,0)</f>
        <v>0</v>
      </c>
      <c r="BI612" s="227">
        <f>IF(N612="nulová",J612,0)</f>
        <v>0</v>
      </c>
      <c r="BJ612" s="17" t="s">
        <v>83</v>
      </c>
      <c r="BK612" s="227">
        <f>ROUND(I612*H612,2)</f>
        <v>0</v>
      </c>
      <c r="BL612" s="17" t="s">
        <v>517</v>
      </c>
      <c r="BM612" s="226" t="s">
        <v>814</v>
      </c>
    </row>
    <row r="613" s="2" customFormat="1">
      <c r="A613" s="38"/>
      <c r="B613" s="39"/>
      <c r="C613" s="40"/>
      <c r="D613" s="230" t="s">
        <v>203</v>
      </c>
      <c r="E613" s="40"/>
      <c r="F613" s="271" t="s">
        <v>797</v>
      </c>
      <c r="G613" s="40"/>
      <c r="H613" s="40"/>
      <c r="I613" s="272"/>
      <c r="J613" s="40"/>
      <c r="K613" s="40"/>
      <c r="L613" s="44"/>
      <c r="M613" s="273"/>
      <c r="N613" s="274"/>
      <c r="O613" s="91"/>
      <c r="P613" s="91"/>
      <c r="Q613" s="91"/>
      <c r="R613" s="91"/>
      <c r="S613" s="91"/>
      <c r="T613" s="92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203</v>
      </c>
      <c r="AU613" s="17" t="s">
        <v>85</v>
      </c>
    </row>
    <row r="614" s="13" customFormat="1">
      <c r="A614" s="13"/>
      <c r="B614" s="228"/>
      <c r="C614" s="229"/>
      <c r="D614" s="230" t="s">
        <v>149</v>
      </c>
      <c r="E614" s="231" t="s">
        <v>1</v>
      </c>
      <c r="F614" s="232" t="s">
        <v>167</v>
      </c>
      <c r="G614" s="229"/>
      <c r="H614" s="231" t="s">
        <v>1</v>
      </c>
      <c r="I614" s="233"/>
      <c r="J614" s="229"/>
      <c r="K614" s="229"/>
      <c r="L614" s="234"/>
      <c r="M614" s="235"/>
      <c r="N614" s="236"/>
      <c r="O614" s="236"/>
      <c r="P614" s="236"/>
      <c r="Q614" s="236"/>
      <c r="R614" s="236"/>
      <c r="S614" s="236"/>
      <c r="T614" s="237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8" t="s">
        <v>149</v>
      </c>
      <c r="AU614" s="238" t="s">
        <v>85</v>
      </c>
      <c r="AV614" s="13" t="s">
        <v>83</v>
      </c>
      <c r="AW614" s="13" t="s">
        <v>31</v>
      </c>
      <c r="AX614" s="13" t="s">
        <v>75</v>
      </c>
      <c r="AY614" s="238" t="s">
        <v>141</v>
      </c>
    </row>
    <row r="615" s="14" customFormat="1">
      <c r="A615" s="14"/>
      <c r="B615" s="239"/>
      <c r="C615" s="240"/>
      <c r="D615" s="230" t="s">
        <v>149</v>
      </c>
      <c r="E615" s="241" t="s">
        <v>1</v>
      </c>
      <c r="F615" s="242" t="s">
        <v>236</v>
      </c>
      <c r="G615" s="240"/>
      <c r="H615" s="243">
        <v>14</v>
      </c>
      <c r="I615" s="244"/>
      <c r="J615" s="240"/>
      <c r="K615" s="240"/>
      <c r="L615" s="245"/>
      <c r="M615" s="246"/>
      <c r="N615" s="247"/>
      <c r="O615" s="247"/>
      <c r="P615" s="247"/>
      <c r="Q615" s="247"/>
      <c r="R615" s="247"/>
      <c r="S615" s="247"/>
      <c r="T615" s="248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9" t="s">
        <v>149</v>
      </c>
      <c r="AU615" s="249" t="s">
        <v>85</v>
      </c>
      <c r="AV615" s="14" t="s">
        <v>85</v>
      </c>
      <c r="AW615" s="14" t="s">
        <v>31</v>
      </c>
      <c r="AX615" s="14" t="s">
        <v>83</v>
      </c>
      <c r="AY615" s="249" t="s">
        <v>141</v>
      </c>
    </row>
    <row r="616" s="2" customFormat="1" ht="24.15" customHeight="1">
      <c r="A616" s="38"/>
      <c r="B616" s="39"/>
      <c r="C616" s="261" t="s">
        <v>815</v>
      </c>
      <c r="D616" s="261" t="s">
        <v>180</v>
      </c>
      <c r="E616" s="262" t="s">
        <v>816</v>
      </c>
      <c r="F616" s="263" t="s">
        <v>801</v>
      </c>
      <c r="G616" s="264" t="s">
        <v>410</v>
      </c>
      <c r="H616" s="265">
        <v>32</v>
      </c>
      <c r="I616" s="266"/>
      <c r="J616" s="265">
        <f>ROUND(I616*H616,2)</f>
        <v>0</v>
      </c>
      <c r="K616" s="267"/>
      <c r="L616" s="268"/>
      <c r="M616" s="269" t="s">
        <v>1</v>
      </c>
      <c r="N616" s="270" t="s">
        <v>40</v>
      </c>
      <c r="O616" s="91"/>
      <c r="P616" s="224">
        <f>O616*H616</f>
        <v>0</v>
      </c>
      <c r="Q616" s="224">
        <v>0</v>
      </c>
      <c r="R616" s="224">
        <f>Q616*H616</f>
        <v>0</v>
      </c>
      <c r="S616" s="224">
        <v>0</v>
      </c>
      <c r="T616" s="225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6" t="s">
        <v>795</v>
      </c>
      <c r="AT616" s="226" t="s">
        <v>180</v>
      </c>
      <c r="AU616" s="226" t="s">
        <v>85</v>
      </c>
      <c r="AY616" s="17" t="s">
        <v>141</v>
      </c>
      <c r="BE616" s="227">
        <f>IF(N616="základní",J616,0)</f>
        <v>0</v>
      </c>
      <c r="BF616" s="227">
        <f>IF(N616="snížená",J616,0)</f>
        <v>0</v>
      </c>
      <c r="BG616" s="227">
        <f>IF(N616="zákl. přenesená",J616,0)</f>
        <v>0</v>
      </c>
      <c r="BH616" s="227">
        <f>IF(N616="sníž. přenesená",J616,0)</f>
        <v>0</v>
      </c>
      <c r="BI616" s="227">
        <f>IF(N616="nulová",J616,0)</f>
        <v>0</v>
      </c>
      <c r="BJ616" s="17" t="s">
        <v>83</v>
      </c>
      <c r="BK616" s="227">
        <f>ROUND(I616*H616,2)</f>
        <v>0</v>
      </c>
      <c r="BL616" s="17" t="s">
        <v>517</v>
      </c>
      <c r="BM616" s="226" t="s">
        <v>817</v>
      </c>
    </row>
    <row r="617" s="2" customFormat="1">
      <c r="A617" s="38"/>
      <c r="B617" s="39"/>
      <c r="C617" s="40"/>
      <c r="D617" s="230" t="s">
        <v>203</v>
      </c>
      <c r="E617" s="40"/>
      <c r="F617" s="271" t="s">
        <v>797</v>
      </c>
      <c r="G617" s="40"/>
      <c r="H617" s="40"/>
      <c r="I617" s="272"/>
      <c r="J617" s="40"/>
      <c r="K617" s="40"/>
      <c r="L617" s="44"/>
      <c r="M617" s="273"/>
      <c r="N617" s="274"/>
      <c r="O617" s="91"/>
      <c r="P617" s="91"/>
      <c r="Q617" s="91"/>
      <c r="R617" s="91"/>
      <c r="S617" s="91"/>
      <c r="T617" s="92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203</v>
      </c>
      <c r="AU617" s="17" t="s">
        <v>85</v>
      </c>
    </row>
    <row r="618" s="13" customFormat="1">
      <c r="A618" s="13"/>
      <c r="B618" s="228"/>
      <c r="C618" s="229"/>
      <c r="D618" s="230" t="s">
        <v>149</v>
      </c>
      <c r="E618" s="231" t="s">
        <v>1</v>
      </c>
      <c r="F618" s="232" t="s">
        <v>818</v>
      </c>
      <c r="G618" s="229"/>
      <c r="H618" s="231" t="s">
        <v>1</v>
      </c>
      <c r="I618" s="233"/>
      <c r="J618" s="229"/>
      <c r="K618" s="229"/>
      <c r="L618" s="234"/>
      <c r="M618" s="235"/>
      <c r="N618" s="236"/>
      <c r="O618" s="236"/>
      <c r="P618" s="236"/>
      <c r="Q618" s="236"/>
      <c r="R618" s="236"/>
      <c r="S618" s="236"/>
      <c r="T618" s="237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8" t="s">
        <v>149</v>
      </c>
      <c r="AU618" s="238" t="s">
        <v>85</v>
      </c>
      <c r="AV618" s="13" t="s">
        <v>83</v>
      </c>
      <c r="AW618" s="13" t="s">
        <v>31</v>
      </c>
      <c r="AX618" s="13" t="s">
        <v>75</v>
      </c>
      <c r="AY618" s="238" t="s">
        <v>141</v>
      </c>
    </row>
    <row r="619" s="14" customFormat="1">
      <c r="A619" s="14"/>
      <c r="B619" s="239"/>
      <c r="C619" s="240"/>
      <c r="D619" s="230" t="s">
        <v>149</v>
      </c>
      <c r="E619" s="241" t="s">
        <v>1</v>
      </c>
      <c r="F619" s="242" t="s">
        <v>819</v>
      </c>
      <c r="G619" s="240"/>
      <c r="H619" s="243">
        <v>32</v>
      </c>
      <c r="I619" s="244"/>
      <c r="J619" s="240"/>
      <c r="K619" s="240"/>
      <c r="L619" s="245"/>
      <c r="M619" s="246"/>
      <c r="N619" s="247"/>
      <c r="O619" s="247"/>
      <c r="P619" s="247"/>
      <c r="Q619" s="247"/>
      <c r="R619" s="247"/>
      <c r="S619" s="247"/>
      <c r="T619" s="248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9" t="s">
        <v>149</v>
      </c>
      <c r="AU619" s="249" t="s">
        <v>85</v>
      </c>
      <c r="AV619" s="14" t="s">
        <v>85</v>
      </c>
      <c r="AW619" s="14" t="s">
        <v>31</v>
      </c>
      <c r="AX619" s="14" t="s">
        <v>83</v>
      </c>
      <c r="AY619" s="249" t="s">
        <v>141</v>
      </c>
    </row>
    <row r="620" s="2" customFormat="1" ht="24.15" customHeight="1">
      <c r="A620" s="38"/>
      <c r="B620" s="39"/>
      <c r="C620" s="261" t="s">
        <v>820</v>
      </c>
      <c r="D620" s="261" t="s">
        <v>180</v>
      </c>
      <c r="E620" s="262" t="s">
        <v>821</v>
      </c>
      <c r="F620" s="263" t="s">
        <v>822</v>
      </c>
      <c r="G620" s="264" t="s">
        <v>410</v>
      </c>
      <c r="H620" s="265">
        <v>16</v>
      </c>
      <c r="I620" s="266"/>
      <c r="J620" s="265">
        <f>ROUND(I620*H620,2)</f>
        <v>0</v>
      </c>
      <c r="K620" s="267"/>
      <c r="L620" s="268"/>
      <c r="M620" s="269" t="s">
        <v>1</v>
      </c>
      <c r="N620" s="270" t="s">
        <v>40</v>
      </c>
      <c r="O620" s="91"/>
      <c r="P620" s="224">
        <f>O620*H620</f>
        <v>0</v>
      </c>
      <c r="Q620" s="224">
        <v>0</v>
      </c>
      <c r="R620" s="224">
        <f>Q620*H620</f>
        <v>0</v>
      </c>
      <c r="S620" s="224">
        <v>0</v>
      </c>
      <c r="T620" s="225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26" t="s">
        <v>795</v>
      </c>
      <c r="AT620" s="226" t="s">
        <v>180</v>
      </c>
      <c r="AU620" s="226" t="s">
        <v>85</v>
      </c>
      <c r="AY620" s="17" t="s">
        <v>141</v>
      </c>
      <c r="BE620" s="227">
        <f>IF(N620="základní",J620,0)</f>
        <v>0</v>
      </c>
      <c r="BF620" s="227">
        <f>IF(N620="snížená",J620,0)</f>
        <v>0</v>
      </c>
      <c r="BG620" s="227">
        <f>IF(N620="zákl. přenesená",J620,0)</f>
        <v>0</v>
      </c>
      <c r="BH620" s="227">
        <f>IF(N620="sníž. přenesená",J620,0)</f>
        <v>0</v>
      </c>
      <c r="BI620" s="227">
        <f>IF(N620="nulová",J620,0)</f>
        <v>0</v>
      </c>
      <c r="BJ620" s="17" t="s">
        <v>83</v>
      </c>
      <c r="BK620" s="227">
        <f>ROUND(I620*H620,2)</f>
        <v>0</v>
      </c>
      <c r="BL620" s="17" t="s">
        <v>517</v>
      </c>
      <c r="BM620" s="226" t="s">
        <v>823</v>
      </c>
    </row>
    <row r="621" s="2" customFormat="1">
      <c r="A621" s="38"/>
      <c r="B621" s="39"/>
      <c r="C621" s="40"/>
      <c r="D621" s="230" t="s">
        <v>203</v>
      </c>
      <c r="E621" s="40"/>
      <c r="F621" s="271" t="s">
        <v>797</v>
      </c>
      <c r="G621" s="40"/>
      <c r="H621" s="40"/>
      <c r="I621" s="272"/>
      <c r="J621" s="40"/>
      <c r="K621" s="40"/>
      <c r="L621" s="44"/>
      <c r="M621" s="273"/>
      <c r="N621" s="274"/>
      <c r="O621" s="91"/>
      <c r="P621" s="91"/>
      <c r="Q621" s="91"/>
      <c r="R621" s="91"/>
      <c r="S621" s="91"/>
      <c r="T621" s="92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T621" s="17" t="s">
        <v>203</v>
      </c>
      <c r="AU621" s="17" t="s">
        <v>85</v>
      </c>
    </row>
    <row r="622" s="13" customFormat="1">
      <c r="A622" s="13"/>
      <c r="B622" s="228"/>
      <c r="C622" s="229"/>
      <c r="D622" s="230" t="s">
        <v>149</v>
      </c>
      <c r="E622" s="231" t="s">
        <v>1</v>
      </c>
      <c r="F622" s="232" t="s">
        <v>818</v>
      </c>
      <c r="G622" s="229"/>
      <c r="H622" s="231" t="s">
        <v>1</v>
      </c>
      <c r="I622" s="233"/>
      <c r="J622" s="229"/>
      <c r="K622" s="229"/>
      <c r="L622" s="234"/>
      <c r="M622" s="235"/>
      <c r="N622" s="236"/>
      <c r="O622" s="236"/>
      <c r="P622" s="236"/>
      <c r="Q622" s="236"/>
      <c r="R622" s="236"/>
      <c r="S622" s="236"/>
      <c r="T622" s="237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8" t="s">
        <v>149</v>
      </c>
      <c r="AU622" s="238" t="s">
        <v>85</v>
      </c>
      <c r="AV622" s="13" t="s">
        <v>83</v>
      </c>
      <c r="AW622" s="13" t="s">
        <v>31</v>
      </c>
      <c r="AX622" s="13" t="s">
        <v>75</v>
      </c>
      <c r="AY622" s="238" t="s">
        <v>141</v>
      </c>
    </row>
    <row r="623" s="14" customFormat="1">
      <c r="A623" s="14"/>
      <c r="B623" s="239"/>
      <c r="C623" s="240"/>
      <c r="D623" s="230" t="s">
        <v>149</v>
      </c>
      <c r="E623" s="241" t="s">
        <v>1</v>
      </c>
      <c r="F623" s="242" t="s">
        <v>248</v>
      </c>
      <c r="G623" s="240"/>
      <c r="H623" s="243">
        <v>16</v>
      </c>
      <c r="I623" s="244"/>
      <c r="J623" s="240"/>
      <c r="K623" s="240"/>
      <c r="L623" s="245"/>
      <c r="M623" s="246"/>
      <c r="N623" s="247"/>
      <c r="O623" s="247"/>
      <c r="P623" s="247"/>
      <c r="Q623" s="247"/>
      <c r="R623" s="247"/>
      <c r="S623" s="247"/>
      <c r="T623" s="248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9" t="s">
        <v>149</v>
      </c>
      <c r="AU623" s="249" t="s">
        <v>85</v>
      </c>
      <c r="AV623" s="14" t="s">
        <v>85</v>
      </c>
      <c r="AW623" s="14" t="s">
        <v>31</v>
      </c>
      <c r="AX623" s="14" t="s">
        <v>83</v>
      </c>
      <c r="AY623" s="249" t="s">
        <v>141</v>
      </c>
    </row>
    <row r="624" s="12" customFormat="1" ht="25.92" customHeight="1">
      <c r="A624" s="12"/>
      <c r="B624" s="199"/>
      <c r="C624" s="200"/>
      <c r="D624" s="201" t="s">
        <v>74</v>
      </c>
      <c r="E624" s="202" t="s">
        <v>824</v>
      </c>
      <c r="F624" s="202" t="s">
        <v>825</v>
      </c>
      <c r="G624" s="200"/>
      <c r="H624" s="200"/>
      <c r="I624" s="203"/>
      <c r="J624" s="204">
        <f>BK624</f>
        <v>0</v>
      </c>
      <c r="K624" s="200"/>
      <c r="L624" s="205"/>
      <c r="M624" s="206"/>
      <c r="N624" s="207"/>
      <c r="O624" s="207"/>
      <c r="P624" s="208">
        <f>SUM(P625:P627)</f>
        <v>0</v>
      </c>
      <c r="Q624" s="207"/>
      <c r="R624" s="208">
        <f>SUM(R625:R627)</f>
        <v>0</v>
      </c>
      <c r="S624" s="207"/>
      <c r="T624" s="209">
        <f>SUM(T625:T627)</f>
        <v>0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210" t="s">
        <v>147</v>
      </c>
      <c r="AT624" s="211" t="s">
        <v>74</v>
      </c>
      <c r="AU624" s="211" t="s">
        <v>75</v>
      </c>
      <c r="AY624" s="210" t="s">
        <v>141</v>
      </c>
      <c r="BK624" s="212">
        <f>SUM(BK625:BK627)</f>
        <v>0</v>
      </c>
    </row>
    <row r="625" s="2" customFormat="1" ht="16.5" customHeight="1">
      <c r="A625" s="38"/>
      <c r="B625" s="39"/>
      <c r="C625" s="215" t="s">
        <v>826</v>
      </c>
      <c r="D625" s="215" t="s">
        <v>143</v>
      </c>
      <c r="E625" s="216" t="s">
        <v>80</v>
      </c>
      <c r="F625" s="217" t="s">
        <v>827</v>
      </c>
      <c r="G625" s="218" t="s">
        <v>158</v>
      </c>
      <c r="H625" s="219">
        <v>1</v>
      </c>
      <c r="I625" s="220"/>
      <c r="J625" s="219">
        <f>ROUND(I625*H625,2)</f>
        <v>0</v>
      </c>
      <c r="K625" s="221"/>
      <c r="L625" s="44"/>
      <c r="M625" s="222" t="s">
        <v>1</v>
      </c>
      <c r="N625" s="223" t="s">
        <v>40</v>
      </c>
      <c r="O625" s="91"/>
      <c r="P625" s="224">
        <f>O625*H625</f>
        <v>0</v>
      </c>
      <c r="Q625" s="224">
        <v>0</v>
      </c>
      <c r="R625" s="224">
        <f>Q625*H625</f>
        <v>0</v>
      </c>
      <c r="S625" s="224">
        <v>0</v>
      </c>
      <c r="T625" s="225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6" t="s">
        <v>517</v>
      </c>
      <c r="AT625" s="226" t="s">
        <v>143</v>
      </c>
      <c r="AU625" s="226" t="s">
        <v>83</v>
      </c>
      <c r="AY625" s="17" t="s">
        <v>141</v>
      </c>
      <c r="BE625" s="227">
        <f>IF(N625="základní",J625,0)</f>
        <v>0</v>
      </c>
      <c r="BF625" s="227">
        <f>IF(N625="snížená",J625,0)</f>
        <v>0</v>
      </c>
      <c r="BG625" s="227">
        <f>IF(N625="zákl. přenesená",J625,0)</f>
        <v>0</v>
      </c>
      <c r="BH625" s="227">
        <f>IF(N625="sníž. přenesená",J625,0)</f>
        <v>0</v>
      </c>
      <c r="BI625" s="227">
        <f>IF(N625="nulová",J625,0)</f>
        <v>0</v>
      </c>
      <c r="BJ625" s="17" t="s">
        <v>83</v>
      </c>
      <c r="BK625" s="227">
        <f>ROUND(I625*H625,2)</f>
        <v>0</v>
      </c>
      <c r="BL625" s="17" t="s">
        <v>517</v>
      </c>
      <c r="BM625" s="226" t="s">
        <v>828</v>
      </c>
    </row>
    <row r="626" s="2" customFormat="1" ht="21.75" customHeight="1">
      <c r="A626" s="38"/>
      <c r="B626" s="39"/>
      <c r="C626" s="215" t="s">
        <v>829</v>
      </c>
      <c r="D626" s="215" t="s">
        <v>143</v>
      </c>
      <c r="E626" s="216" t="s">
        <v>830</v>
      </c>
      <c r="F626" s="217" t="s">
        <v>831</v>
      </c>
      <c r="G626" s="218" t="s">
        <v>158</v>
      </c>
      <c r="H626" s="219">
        <v>1</v>
      </c>
      <c r="I626" s="220"/>
      <c r="J626" s="219">
        <f>ROUND(I626*H626,2)</f>
        <v>0</v>
      </c>
      <c r="K626" s="221"/>
      <c r="L626" s="44"/>
      <c r="M626" s="222" t="s">
        <v>1</v>
      </c>
      <c r="N626" s="223" t="s">
        <v>40</v>
      </c>
      <c r="O626" s="91"/>
      <c r="P626" s="224">
        <f>O626*H626</f>
        <v>0</v>
      </c>
      <c r="Q626" s="224">
        <v>0</v>
      </c>
      <c r="R626" s="224">
        <f>Q626*H626</f>
        <v>0</v>
      </c>
      <c r="S626" s="224">
        <v>0</v>
      </c>
      <c r="T626" s="225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6" t="s">
        <v>517</v>
      </c>
      <c r="AT626" s="226" t="s">
        <v>143</v>
      </c>
      <c r="AU626" s="226" t="s">
        <v>83</v>
      </c>
      <c r="AY626" s="17" t="s">
        <v>141</v>
      </c>
      <c r="BE626" s="227">
        <f>IF(N626="základní",J626,0)</f>
        <v>0</v>
      </c>
      <c r="BF626" s="227">
        <f>IF(N626="snížená",J626,0)</f>
        <v>0</v>
      </c>
      <c r="BG626" s="227">
        <f>IF(N626="zákl. přenesená",J626,0)</f>
        <v>0</v>
      </c>
      <c r="BH626" s="227">
        <f>IF(N626="sníž. přenesená",J626,0)</f>
        <v>0</v>
      </c>
      <c r="BI626" s="227">
        <f>IF(N626="nulová",J626,0)</f>
        <v>0</v>
      </c>
      <c r="BJ626" s="17" t="s">
        <v>83</v>
      </c>
      <c r="BK626" s="227">
        <f>ROUND(I626*H626,2)</f>
        <v>0</v>
      </c>
      <c r="BL626" s="17" t="s">
        <v>517</v>
      </c>
      <c r="BM626" s="226" t="s">
        <v>832</v>
      </c>
    </row>
    <row r="627" s="2" customFormat="1" ht="16.5" customHeight="1">
      <c r="A627" s="38"/>
      <c r="B627" s="39"/>
      <c r="C627" s="215" t="s">
        <v>833</v>
      </c>
      <c r="D627" s="215" t="s">
        <v>143</v>
      </c>
      <c r="E627" s="216" t="s">
        <v>834</v>
      </c>
      <c r="F627" s="217" t="s">
        <v>835</v>
      </c>
      <c r="G627" s="218" t="s">
        <v>158</v>
      </c>
      <c r="H627" s="219">
        <v>1</v>
      </c>
      <c r="I627" s="220"/>
      <c r="J627" s="219">
        <f>ROUND(I627*H627,2)</f>
        <v>0</v>
      </c>
      <c r="K627" s="221"/>
      <c r="L627" s="44"/>
      <c r="M627" s="222" t="s">
        <v>1</v>
      </c>
      <c r="N627" s="223" t="s">
        <v>40</v>
      </c>
      <c r="O627" s="91"/>
      <c r="P627" s="224">
        <f>O627*H627</f>
        <v>0</v>
      </c>
      <c r="Q627" s="224">
        <v>0</v>
      </c>
      <c r="R627" s="224">
        <f>Q627*H627</f>
        <v>0</v>
      </c>
      <c r="S627" s="224">
        <v>0</v>
      </c>
      <c r="T627" s="225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6" t="s">
        <v>517</v>
      </c>
      <c r="AT627" s="226" t="s">
        <v>143</v>
      </c>
      <c r="AU627" s="226" t="s">
        <v>83</v>
      </c>
      <c r="AY627" s="17" t="s">
        <v>141</v>
      </c>
      <c r="BE627" s="227">
        <f>IF(N627="základní",J627,0)</f>
        <v>0</v>
      </c>
      <c r="BF627" s="227">
        <f>IF(N627="snížená",J627,0)</f>
        <v>0</v>
      </c>
      <c r="BG627" s="227">
        <f>IF(N627="zákl. přenesená",J627,0)</f>
        <v>0</v>
      </c>
      <c r="BH627" s="227">
        <f>IF(N627="sníž. přenesená",J627,0)</f>
        <v>0</v>
      </c>
      <c r="BI627" s="227">
        <f>IF(N627="nulová",J627,0)</f>
        <v>0</v>
      </c>
      <c r="BJ627" s="17" t="s">
        <v>83</v>
      </c>
      <c r="BK627" s="227">
        <f>ROUND(I627*H627,2)</f>
        <v>0</v>
      </c>
      <c r="BL627" s="17" t="s">
        <v>517</v>
      </c>
      <c r="BM627" s="226" t="s">
        <v>836</v>
      </c>
    </row>
    <row r="628" s="12" customFormat="1" ht="25.92" customHeight="1">
      <c r="A628" s="12"/>
      <c r="B628" s="199"/>
      <c r="C628" s="200"/>
      <c r="D628" s="201" t="s">
        <v>74</v>
      </c>
      <c r="E628" s="202" t="s">
        <v>837</v>
      </c>
      <c r="F628" s="202" t="s">
        <v>838</v>
      </c>
      <c r="G628" s="200"/>
      <c r="H628" s="200"/>
      <c r="I628" s="203"/>
      <c r="J628" s="204">
        <f>BK628</f>
        <v>0</v>
      </c>
      <c r="K628" s="200"/>
      <c r="L628" s="205"/>
      <c r="M628" s="206"/>
      <c r="N628" s="207"/>
      <c r="O628" s="207"/>
      <c r="P628" s="208">
        <f>SUM(P629:P636)</f>
        <v>0</v>
      </c>
      <c r="Q628" s="207"/>
      <c r="R628" s="208">
        <f>SUM(R629:R636)</f>
        <v>0</v>
      </c>
      <c r="S628" s="207"/>
      <c r="T628" s="209">
        <f>SUM(T629:T636)</f>
        <v>0</v>
      </c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R628" s="210" t="s">
        <v>172</v>
      </c>
      <c r="AT628" s="211" t="s">
        <v>74</v>
      </c>
      <c r="AU628" s="211" t="s">
        <v>75</v>
      </c>
      <c r="AY628" s="210" t="s">
        <v>141</v>
      </c>
      <c r="BK628" s="212">
        <f>SUM(BK629:BK636)</f>
        <v>0</v>
      </c>
    </row>
    <row r="629" s="2" customFormat="1" ht="24.15" customHeight="1">
      <c r="A629" s="38"/>
      <c r="B629" s="39"/>
      <c r="C629" s="215" t="s">
        <v>839</v>
      </c>
      <c r="D629" s="215" t="s">
        <v>143</v>
      </c>
      <c r="E629" s="216" t="s">
        <v>840</v>
      </c>
      <c r="F629" s="217" t="s">
        <v>841</v>
      </c>
      <c r="G629" s="218" t="s">
        <v>158</v>
      </c>
      <c r="H629" s="219">
        <v>1</v>
      </c>
      <c r="I629" s="220"/>
      <c r="J629" s="219">
        <f>ROUND(I629*H629,2)</f>
        <v>0</v>
      </c>
      <c r="K629" s="221"/>
      <c r="L629" s="44"/>
      <c r="M629" s="222" t="s">
        <v>1</v>
      </c>
      <c r="N629" s="223" t="s">
        <v>40</v>
      </c>
      <c r="O629" s="91"/>
      <c r="P629" s="224">
        <f>O629*H629</f>
        <v>0</v>
      </c>
      <c r="Q629" s="224">
        <v>0</v>
      </c>
      <c r="R629" s="224">
        <f>Q629*H629</f>
        <v>0</v>
      </c>
      <c r="S629" s="224">
        <v>0</v>
      </c>
      <c r="T629" s="225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6" t="s">
        <v>147</v>
      </c>
      <c r="AT629" s="226" t="s">
        <v>143</v>
      </c>
      <c r="AU629" s="226" t="s">
        <v>83</v>
      </c>
      <c r="AY629" s="17" t="s">
        <v>141</v>
      </c>
      <c r="BE629" s="227">
        <f>IF(N629="základní",J629,0)</f>
        <v>0</v>
      </c>
      <c r="BF629" s="227">
        <f>IF(N629="snížená",J629,0)</f>
        <v>0</v>
      </c>
      <c r="BG629" s="227">
        <f>IF(N629="zákl. přenesená",J629,0)</f>
        <v>0</v>
      </c>
      <c r="BH629" s="227">
        <f>IF(N629="sníž. přenesená",J629,0)</f>
        <v>0</v>
      </c>
      <c r="BI629" s="227">
        <f>IF(N629="nulová",J629,0)</f>
        <v>0</v>
      </c>
      <c r="BJ629" s="17" t="s">
        <v>83</v>
      </c>
      <c r="BK629" s="227">
        <f>ROUND(I629*H629,2)</f>
        <v>0</v>
      </c>
      <c r="BL629" s="17" t="s">
        <v>147</v>
      </c>
      <c r="BM629" s="226" t="s">
        <v>842</v>
      </c>
    </row>
    <row r="630" s="2" customFormat="1" ht="21.75" customHeight="1">
      <c r="A630" s="38"/>
      <c r="B630" s="39"/>
      <c r="C630" s="215" t="s">
        <v>843</v>
      </c>
      <c r="D630" s="215" t="s">
        <v>143</v>
      </c>
      <c r="E630" s="216" t="s">
        <v>844</v>
      </c>
      <c r="F630" s="217" t="s">
        <v>845</v>
      </c>
      <c r="G630" s="218" t="s">
        <v>158</v>
      </c>
      <c r="H630" s="219">
        <v>1</v>
      </c>
      <c r="I630" s="220"/>
      <c r="J630" s="219">
        <f>ROUND(I630*H630,2)</f>
        <v>0</v>
      </c>
      <c r="K630" s="221"/>
      <c r="L630" s="44"/>
      <c r="M630" s="222" t="s">
        <v>1</v>
      </c>
      <c r="N630" s="223" t="s">
        <v>40</v>
      </c>
      <c r="O630" s="91"/>
      <c r="P630" s="224">
        <f>O630*H630</f>
        <v>0</v>
      </c>
      <c r="Q630" s="224">
        <v>0</v>
      </c>
      <c r="R630" s="224">
        <f>Q630*H630</f>
        <v>0</v>
      </c>
      <c r="S630" s="224">
        <v>0</v>
      </c>
      <c r="T630" s="225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6" t="s">
        <v>846</v>
      </c>
      <c r="AT630" s="226" t="s">
        <v>143</v>
      </c>
      <c r="AU630" s="226" t="s">
        <v>83</v>
      </c>
      <c r="AY630" s="17" t="s">
        <v>141</v>
      </c>
      <c r="BE630" s="227">
        <f>IF(N630="základní",J630,0)</f>
        <v>0</v>
      </c>
      <c r="BF630" s="227">
        <f>IF(N630="snížená",J630,0)</f>
        <v>0</v>
      </c>
      <c r="BG630" s="227">
        <f>IF(N630="zákl. přenesená",J630,0)</f>
        <v>0</v>
      </c>
      <c r="BH630" s="227">
        <f>IF(N630="sníž. přenesená",J630,0)</f>
        <v>0</v>
      </c>
      <c r="BI630" s="227">
        <f>IF(N630="nulová",J630,0)</f>
        <v>0</v>
      </c>
      <c r="BJ630" s="17" t="s">
        <v>83</v>
      </c>
      <c r="BK630" s="227">
        <f>ROUND(I630*H630,2)</f>
        <v>0</v>
      </c>
      <c r="BL630" s="17" t="s">
        <v>846</v>
      </c>
      <c r="BM630" s="226" t="s">
        <v>847</v>
      </c>
    </row>
    <row r="631" s="2" customFormat="1" ht="37.8" customHeight="1">
      <c r="A631" s="38"/>
      <c r="B631" s="39"/>
      <c r="C631" s="215" t="s">
        <v>848</v>
      </c>
      <c r="D631" s="215" t="s">
        <v>143</v>
      </c>
      <c r="E631" s="216" t="s">
        <v>849</v>
      </c>
      <c r="F631" s="217" t="s">
        <v>850</v>
      </c>
      <c r="G631" s="218" t="s">
        <v>158</v>
      </c>
      <c r="H631" s="219">
        <v>1</v>
      </c>
      <c r="I631" s="220"/>
      <c r="J631" s="219">
        <f>ROUND(I631*H631,2)</f>
        <v>0</v>
      </c>
      <c r="K631" s="221"/>
      <c r="L631" s="44"/>
      <c r="M631" s="222" t="s">
        <v>1</v>
      </c>
      <c r="N631" s="223" t="s">
        <v>40</v>
      </c>
      <c r="O631" s="91"/>
      <c r="P631" s="224">
        <f>O631*H631</f>
        <v>0</v>
      </c>
      <c r="Q631" s="224">
        <v>0</v>
      </c>
      <c r="R631" s="224">
        <f>Q631*H631</f>
        <v>0</v>
      </c>
      <c r="S631" s="224">
        <v>0</v>
      </c>
      <c r="T631" s="225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6" t="s">
        <v>846</v>
      </c>
      <c r="AT631" s="226" t="s">
        <v>143</v>
      </c>
      <c r="AU631" s="226" t="s">
        <v>83</v>
      </c>
      <c r="AY631" s="17" t="s">
        <v>141</v>
      </c>
      <c r="BE631" s="227">
        <f>IF(N631="základní",J631,0)</f>
        <v>0</v>
      </c>
      <c r="BF631" s="227">
        <f>IF(N631="snížená",J631,0)</f>
        <v>0</v>
      </c>
      <c r="BG631" s="227">
        <f>IF(N631="zákl. přenesená",J631,0)</f>
        <v>0</v>
      </c>
      <c r="BH631" s="227">
        <f>IF(N631="sníž. přenesená",J631,0)</f>
        <v>0</v>
      </c>
      <c r="BI631" s="227">
        <f>IF(N631="nulová",J631,0)</f>
        <v>0</v>
      </c>
      <c r="BJ631" s="17" t="s">
        <v>83</v>
      </c>
      <c r="BK631" s="227">
        <f>ROUND(I631*H631,2)</f>
        <v>0</v>
      </c>
      <c r="BL631" s="17" t="s">
        <v>846</v>
      </c>
      <c r="BM631" s="226" t="s">
        <v>851</v>
      </c>
    </row>
    <row r="632" s="2" customFormat="1">
      <c r="A632" s="38"/>
      <c r="B632" s="39"/>
      <c r="C632" s="40"/>
      <c r="D632" s="230" t="s">
        <v>203</v>
      </c>
      <c r="E632" s="40"/>
      <c r="F632" s="271" t="s">
        <v>852</v>
      </c>
      <c r="G632" s="40"/>
      <c r="H632" s="40"/>
      <c r="I632" s="272"/>
      <c r="J632" s="40"/>
      <c r="K632" s="40"/>
      <c r="L632" s="44"/>
      <c r="M632" s="273"/>
      <c r="N632" s="274"/>
      <c r="O632" s="91"/>
      <c r="P632" s="91"/>
      <c r="Q632" s="91"/>
      <c r="R632" s="91"/>
      <c r="S632" s="91"/>
      <c r="T632" s="92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203</v>
      </c>
      <c r="AU632" s="17" t="s">
        <v>83</v>
      </c>
    </row>
    <row r="633" s="2" customFormat="1" ht="24.15" customHeight="1">
      <c r="A633" s="38"/>
      <c r="B633" s="39"/>
      <c r="C633" s="215" t="s">
        <v>853</v>
      </c>
      <c r="D633" s="215" t="s">
        <v>143</v>
      </c>
      <c r="E633" s="216" t="s">
        <v>854</v>
      </c>
      <c r="F633" s="217" t="s">
        <v>855</v>
      </c>
      <c r="G633" s="218" t="s">
        <v>158</v>
      </c>
      <c r="H633" s="219">
        <v>1</v>
      </c>
      <c r="I633" s="220"/>
      <c r="J633" s="219">
        <f>ROUND(I633*H633,2)</f>
        <v>0</v>
      </c>
      <c r="K633" s="221"/>
      <c r="L633" s="44"/>
      <c r="M633" s="222" t="s">
        <v>1</v>
      </c>
      <c r="N633" s="223" t="s">
        <v>40</v>
      </c>
      <c r="O633" s="91"/>
      <c r="P633" s="224">
        <f>O633*H633</f>
        <v>0</v>
      </c>
      <c r="Q633" s="224">
        <v>0</v>
      </c>
      <c r="R633" s="224">
        <f>Q633*H633</f>
        <v>0</v>
      </c>
      <c r="S633" s="224">
        <v>0</v>
      </c>
      <c r="T633" s="225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6" t="s">
        <v>846</v>
      </c>
      <c r="AT633" s="226" t="s">
        <v>143</v>
      </c>
      <c r="AU633" s="226" t="s">
        <v>83</v>
      </c>
      <c r="AY633" s="17" t="s">
        <v>141</v>
      </c>
      <c r="BE633" s="227">
        <f>IF(N633="základní",J633,0)</f>
        <v>0</v>
      </c>
      <c r="BF633" s="227">
        <f>IF(N633="snížená",J633,0)</f>
        <v>0</v>
      </c>
      <c r="BG633" s="227">
        <f>IF(N633="zákl. přenesená",J633,0)</f>
        <v>0</v>
      </c>
      <c r="BH633" s="227">
        <f>IF(N633="sníž. přenesená",J633,0)</f>
        <v>0</v>
      </c>
      <c r="BI633" s="227">
        <f>IF(N633="nulová",J633,0)</f>
        <v>0</v>
      </c>
      <c r="BJ633" s="17" t="s">
        <v>83</v>
      </c>
      <c r="BK633" s="227">
        <f>ROUND(I633*H633,2)</f>
        <v>0</v>
      </c>
      <c r="BL633" s="17" t="s">
        <v>846</v>
      </c>
      <c r="BM633" s="226" t="s">
        <v>856</v>
      </c>
    </row>
    <row r="634" s="2" customFormat="1">
      <c r="A634" s="38"/>
      <c r="B634" s="39"/>
      <c r="C634" s="40"/>
      <c r="D634" s="230" t="s">
        <v>203</v>
      </c>
      <c r="E634" s="40"/>
      <c r="F634" s="271" t="s">
        <v>204</v>
      </c>
      <c r="G634" s="40"/>
      <c r="H634" s="40"/>
      <c r="I634" s="272"/>
      <c r="J634" s="40"/>
      <c r="K634" s="40"/>
      <c r="L634" s="44"/>
      <c r="M634" s="273"/>
      <c r="N634" s="274"/>
      <c r="O634" s="91"/>
      <c r="P634" s="91"/>
      <c r="Q634" s="91"/>
      <c r="R634" s="91"/>
      <c r="S634" s="91"/>
      <c r="T634" s="92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7" t="s">
        <v>203</v>
      </c>
      <c r="AU634" s="17" t="s">
        <v>83</v>
      </c>
    </row>
    <row r="635" s="2" customFormat="1" ht="16.5" customHeight="1">
      <c r="A635" s="38"/>
      <c r="B635" s="39"/>
      <c r="C635" s="215" t="s">
        <v>857</v>
      </c>
      <c r="D635" s="215" t="s">
        <v>143</v>
      </c>
      <c r="E635" s="216" t="s">
        <v>858</v>
      </c>
      <c r="F635" s="217" t="s">
        <v>859</v>
      </c>
      <c r="G635" s="218" t="s">
        <v>158</v>
      </c>
      <c r="H635" s="219">
        <v>1</v>
      </c>
      <c r="I635" s="220"/>
      <c r="J635" s="219">
        <f>ROUND(I635*H635,2)</f>
        <v>0</v>
      </c>
      <c r="K635" s="221"/>
      <c r="L635" s="44"/>
      <c r="M635" s="222" t="s">
        <v>1</v>
      </c>
      <c r="N635" s="223" t="s">
        <v>40</v>
      </c>
      <c r="O635" s="91"/>
      <c r="P635" s="224">
        <f>O635*H635</f>
        <v>0</v>
      </c>
      <c r="Q635" s="224">
        <v>0</v>
      </c>
      <c r="R635" s="224">
        <f>Q635*H635</f>
        <v>0</v>
      </c>
      <c r="S635" s="224">
        <v>0</v>
      </c>
      <c r="T635" s="225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6" t="s">
        <v>846</v>
      </c>
      <c r="AT635" s="226" t="s">
        <v>143</v>
      </c>
      <c r="AU635" s="226" t="s">
        <v>83</v>
      </c>
      <c r="AY635" s="17" t="s">
        <v>141</v>
      </c>
      <c r="BE635" s="227">
        <f>IF(N635="základní",J635,0)</f>
        <v>0</v>
      </c>
      <c r="BF635" s="227">
        <f>IF(N635="snížená",J635,0)</f>
        <v>0</v>
      </c>
      <c r="BG635" s="227">
        <f>IF(N635="zákl. přenesená",J635,0)</f>
        <v>0</v>
      </c>
      <c r="BH635" s="227">
        <f>IF(N635="sníž. přenesená",J635,0)</f>
        <v>0</v>
      </c>
      <c r="BI635" s="227">
        <f>IF(N635="nulová",J635,0)</f>
        <v>0</v>
      </c>
      <c r="BJ635" s="17" t="s">
        <v>83</v>
      </c>
      <c r="BK635" s="227">
        <f>ROUND(I635*H635,2)</f>
        <v>0</v>
      </c>
      <c r="BL635" s="17" t="s">
        <v>846</v>
      </c>
      <c r="BM635" s="226" t="s">
        <v>860</v>
      </c>
    </row>
    <row r="636" s="2" customFormat="1" ht="16.5" customHeight="1">
      <c r="A636" s="38"/>
      <c r="B636" s="39"/>
      <c r="C636" s="215" t="s">
        <v>861</v>
      </c>
      <c r="D636" s="215" t="s">
        <v>143</v>
      </c>
      <c r="E636" s="216" t="s">
        <v>862</v>
      </c>
      <c r="F636" s="217" t="s">
        <v>863</v>
      </c>
      <c r="G636" s="218" t="s">
        <v>864</v>
      </c>
      <c r="H636" s="219">
        <v>1</v>
      </c>
      <c r="I636" s="220"/>
      <c r="J636" s="219">
        <f>ROUND(I636*H636,2)</f>
        <v>0</v>
      </c>
      <c r="K636" s="221"/>
      <c r="L636" s="44"/>
      <c r="M636" s="275" t="s">
        <v>1</v>
      </c>
      <c r="N636" s="276" t="s">
        <v>40</v>
      </c>
      <c r="O636" s="277"/>
      <c r="P636" s="278">
        <f>O636*H636</f>
        <v>0</v>
      </c>
      <c r="Q636" s="278">
        <v>0</v>
      </c>
      <c r="R636" s="278">
        <f>Q636*H636</f>
        <v>0</v>
      </c>
      <c r="S636" s="278">
        <v>0</v>
      </c>
      <c r="T636" s="279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6" t="s">
        <v>846</v>
      </c>
      <c r="AT636" s="226" t="s">
        <v>143</v>
      </c>
      <c r="AU636" s="226" t="s">
        <v>83</v>
      </c>
      <c r="AY636" s="17" t="s">
        <v>141</v>
      </c>
      <c r="BE636" s="227">
        <f>IF(N636="základní",J636,0)</f>
        <v>0</v>
      </c>
      <c r="BF636" s="227">
        <f>IF(N636="snížená",J636,0)</f>
        <v>0</v>
      </c>
      <c r="BG636" s="227">
        <f>IF(N636="zákl. přenesená",J636,0)</f>
        <v>0</v>
      </c>
      <c r="BH636" s="227">
        <f>IF(N636="sníž. přenesená",J636,0)</f>
        <v>0</v>
      </c>
      <c r="BI636" s="227">
        <f>IF(N636="nulová",J636,0)</f>
        <v>0</v>
      </c>
      <c r="BJ636" s="17" t="s">
        <v>83</v>
      </c>
      <c r="BK636" s="227">
        <f>ROUND(I636*H636,2)</f>
        <v>0</v>
      </c>
      <c r="BL636" s="17" t="s">
        <v>846</v>
      </c>
      <c r="BM636" s="226" t="s">
        <v>865</v>
      </c>
    </row>
    <row r="637" s="2" customFormat="1" ht="6.96" customHeight="1">
      <c r="A637" s="38"/>
      <c r="B637" s="66"/>
      <c r="C637" s="67"/>
      <c r="D637" s="67"/>
      <c r="E637" s="67"/>
      <c r="F637" s="67"/>
      <c r="G637" s="67"/>
      <c r="H637" s="67"/>
      <c r="I637" s="67"/>
      <c r="J637" s="67"/>
      <c r="K637" s="67"/>
      <c r="L637" s="44"/>
      <c r="M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</row>
  </sheetData>
  <sheetProtection sheet="1" autoFilter="0" formatColumns="0" formatRows="0" objects="1" scenarios="1" spinCount="100000" saltValue="RxbPDbq3uxpfmiZOsirIGaY37fZL7h00pVwTQMMR1uzLufWjCwG+9edSo/Hg8/qGE6czkISOkBLL8t1bBhZgJA==" hashValue="exe/mhbRH8GGTAHWeav6NXXOGXesvvIlfOQ6Maur4w+d+gqXtFwErFAJ87mPPQ6YjV4DrPUTOv3AJgKiiJ/rgA==" algorithmName="SHA-512" password="CC35"/>
  <autoFilter ref="C147:K636"/>
  <mergeCells count="9">
    <mergeCell ref="E7:H7"/>
    <mergeCell ref="E9:H9"/>
    <mergeCell ref="E18:H18"/>
    <mergeCell ref="E27:H27"/>
    <mergeCell ref="E85:H85"/>
    <mergeCell ref="E87:H87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2025-07-16T13:30:28Z</dcterms:created>
  <dcterms:modified xsi:type="dcterms:W3CDTF">2025-07-16T13:30:30Z</dcterms:modified>
</cp:coreProperties>
</file>